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2022\11월\3학년\"/>
    </mc:Choice>
  </mc:AlternateContent>
  <xr:revisionPtr revIDLastSave="0" documentId="13_ncr:1_{6D6FE398-579F-44AE-8513-0555CC7AB5E8}" xr6:coauthVersionLast="47" xr6:coauthVersionMax="47" xr10:uidLastSave="{00000000-0000-0000-0000-000000000000}"/>
  <workbookProtection workbookAlgorithmName="SHA-512" workbookHashValue="yauMWbNlk5tmm1+9m+cQxxc5f/v7+2cN+elRZtznyEyfCiDMvX8UEhZ9OtHqNQAERIglaF2v6jc87kjdgXmu9A==" workbookSaltValue="tccHbtZg9mB1+NHSAJU9tw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86" l="1"/>
  <c r="B98" i="86"/>
  <c r="C98" i="86" s="1"/>
  <c r="E98" i="86"/>
  <c r="B99" i="86"/>
  <c r="C99" i="86"/>
  <c r="E99" i="86"/>
  <c r="B100" i="86"/>
  <c r="C100" i="86"/>
  <c r="E100" i="86"/>
  <c r="B101" i="86"/>
  <c r="C101" i="86"/>
  <c r="E101" i="86"/>
  <c r="B102" i="86"/>
  <c r="C102" i="86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/>
  <c r="E107" i="86"/>
  <c r="B108" i="86"/>
  <c r="C108" i="86" s="1"/>
  <c r="E108" i="86"/>
  <c r="B109" i="86"/>
  <c r="C109" i="86"/>
  <c r="E109" i="86"/>
  <c r="B110" i="86"/>
  <c r="C110" i="86"/>
  <c r="E110" i="86"/>
  <c r="B111" i="86"/>
  <c r="C111" i="86" s="1"/>
  <c r="E111" i="86"/>
  <c r="B112" i="86"/>
  <c r="C112" i="86" s="1"/>
  <c r="E112" i="86"/>
  <c r="B113" i="86"/>
  <c r="C113" i="86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B118" i="86" l="1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D14" i="122" s="1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 s="1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8" i="87"/>
  <c r="F95" i="87"/>
  <c r="F91" i="87"/>
  <c r="F97" i="87"/>
  <c r="F100" i="87"/>
  <c r="F101" i="87"/>
  <c r="F102" i="87"/>
  <c r="F103" i="87"/>
  <c r="F94" i="87"/>
  <c r="F90" i="87"/>
  <c r="F96" i="87"/>
  <c r="F93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F100" i="86" l="1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D120" i="86"/>
  <c r="D128" i="86"/>
  <c r="D136" i="86"/>
  <c r="D121" i="86"/>
  <c r="D129" i="86"/>
  <c r="D137" i="86"/>
  <c r="D122" i="86"/>
  <c r="D130" i="86"/>
  <c r="D138" i="86"/>
  <c r="D135" i="86"/>
  <c r="D123" i="86"/>
  <c r="D131" i="86"/>
  <c r="D139" i="86"/>
  <c r="D126" i="86"/>
  <c r="D119" i="86"/>
  <c r="D124" i="86"/>
  <c r="D132" i="86"/>
  <c r="D140" i="86"/>
  <c r="D134" i="86"/>
  <c r="D127" i="86"/>
  <c r="D125" i="86"/>
  <c r="D133" i="86"/>
  <c r="H15" i="122"/>
  <c r="H14" i="122"/>
  <c r="N36" i="122"/>
  <c r="M40" i="122"/>
  <c r="H16" i="122" s="1"/>
  <c r="M37" i="122"/>
  <c r="M36" i="122"/>
  <c r="H12" i="122" l="1"/>
  <c r="H13" i="122"/>
  <c r="E87" i="87" l="1"/>
  <c r="F87" i="87" s="1"/>
  <c r="E88" i="87"/>
  <c r="F88" i="87" s="1"/>
  <c r="E89" i="87"/>
  <c r="F89" i="87" s="1"/>
  <c r="E93" i="86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H6" i="87" s="1"/>
  <c r="F6" i="87"/>
  <c r="E14" i="122"/>
  <c r="C6" i="87"/>
  <c r="E16" i="122" s="1"/>
  <c r="C6" i="86"/>
  <c r="E12" i="122"/>
  <c r="E13" i="122"/>
  <c r="G93" i="86"/>
  <c r="H93" i="86" s="1"/>
  <c r="G95" i="86"/>
  <c r="H95" i="86" s="1"/>
  <c r="G94" i="86"/>
  <c r="H94" i="86" s="1"/>
  <c r="G96" i="86"/>
  <c r="H96" i="86" s="1"/>
  <c r="G26" i="86"/>
  <c r="H26" i="86" s="1"/>
  <c r="G28" i="86"/>
  <c r="H28" i="86" s="1"/>
  <c r="G30" i="86"/>
  <c r="G32" i="86"/>
  <c r="H32" i="86" s="1"/>
  <c r="G34" i="86"/>
  <c r="H34" i="86" s="1"/>
  <c r="G36" i="86"/>
  <c r="G38" i="86"/>
  <c r="H38" i="86" s="1"/>
  <c r="G40" i="86"/>
  <c r="H40" i="86" s="1"/>
  <c r="G42" i="86"/>
  <c r="H42" i="86" s="1"/>
  <c r="G44" i="86"/>
  <c r="H44" i="86" s="1"/>
  <c r="G46" i="86"/>
  <c r="G48" i="86"/>
  <c r="H48" i="86" s="1"/>
  <c r="G50" i="86"/>
  <c r="H50" i="86" s="1"/>
  <c r="G52" i="86"/>
  <c r="G54" i="86"/>
  <c r="H54" i="86" s="1"/>
  <c r="G56" i="86"/>
  <c r="H56" i="86" s="1"/>
  <c r="G58" i="86"/>
  <c r="H58" i="86" s="1"/>
  <c r="G60" i="86"/>
  <c r="H60" i="86" s="1"/>
  <c r="G62" i="86"/>
  <c r="G64" i="86"/>
  <c r="H64" i="86" s="1"/>
  <c r="G66" i="86"/>
  <c r="H66" i="86" s="1"/>
  <c r="G68" i="86"/>
  <c r="G70" i="86"/>
  <c r="H70" i="86" s="1"/>
  <c r="G72" i="86"/>
  <c r="H72" i="86" s="1"/>
  <c r="G74" i="86"/>
  <c r="H74" i="86" s="1"/>
  <c r="G76" i="86"/>
  <c r="H76" i="86" s="1"/>
  <c r="G78" i="86"/>
  <c r="H78" i="86" s="1"/>
  <c r="G80" i="86"/>
  <c r="H80" i="86" s="1"/>
  <c r="G82" i="86"/>
  <c r="H82" i="86" s="1"/>
  <c r="G84" i="86"/>
  <c r="H84" i="86" s="1"/>
  <c r="G86" i="86"/>
  <c r="H86" i="86" s="1"/>
  <c r="G88" i="86"/>
  <c r="H88" i="86" s="1"/>
  <c r="G90" i="86"/>
  <c r="H90" i="86" s="1"/>
  <c r="G92" i="86"/>
  <c r="H92" i="86" s="1"/>
  <c r="G7" i="86"/>
  <c r="G24" i="86"/>
  <c r="H24" i="86" s="1"/>
  <c r="G23" i="86"/>
  <c r="G22" i="86"/>
  <c r="G21" i="86"/>
  <c r="H21" i="86" s="1"/>
  <c r="G20" i="86"/>
  <c r="H20" i="86" s="1"/>
  <c r="G19" i="86"/>
  <c r="H19" i="86" s="1"/>
  <c r="G18" i="86"/>
  <c r="G17" i="86"/>
  <c r="G16" i="86"/>
  <c r="H16" i="86" s="1"/>
  <c r="G25" i="86"/>
  <c r="G27" i="86"/>
  <c r="H27" i="86" s="1"/>
  <c r="G29" i="86"/>
  <c r="H29" i="86" s="1"/>
  <c r="G31" i="86"/>
  <c r="H31" i="86" s="1"/>
  <c r="G33" i="86"/>
  <c r="H33" i="86" s="1"/>
  <c r="G35" i="86"/>
  <c r="H35" i="86" s="1"/>
  <c r="G37" i="86"/>
  <c r="H37" i="86" s="1"/>
  <c r="G39" i="86"/>
  <c r="G41" i="86"/>
  <c r="G43" i="86"/>
  <c r="H43" i="86" s="1"/>
  <c r="G45" i="86"/>
  <c r="H45" i="86" s="1"/>
  <c r="G47" i="86"/>
  <c r="H47" i="86" s="1"/>
  <c r="G49" i="86"/>
  <c r="H49" i="86" s="1"/>
  <c r="G51" i="86"/>
  <c r="H51" i="86" s="1"/>
  <c r="G53" i="86"/>
  <c r="H53" i="86" s="1"/>
  <c r="G55" i="86"/>
  <c r="G57" i="86"/>
  <c r="G59" i="86"/>
  <c r="H59" i="86" s="1"/>
  <c r="G61" i="86"/>
  <c r="H61" i="86" s="1"/>
  <c r="G63" i="86"/>
  <c r="H63" i="86" s="1"/>
  <c r="G65" i="86"/>
  <c r="H65" i="86" s="1"/>
  <c r="G67" i="86"/>
  <c r="H67" i="86" s="1"/>
  <c r="G69" i="86"/>
  <c r="H69" i="86" s="1"/>
  <c r="G71" i="86"/>
  <c r="G73" i="86"/>
  <c r="H73" i="86" s="1"/>
  <c r="G75" i="86"/>
  <c r="H75" i="86" s="1"/>
  <c r="G77" i="86"/>
  <c r="H77" i="86" s="1"/>
  <c r="G79" i="86"/>
  <c r="H79" i="86" s="1"/>
  <c r="G81" i="86"/>
  <c r="H81" i="86" s="1"/>
  <c r="G83" i="86"/>
  <c r="H83" i="86" s="1"/>
  <c r="G85" i="86"/>
  <c r="H85" i="86" s="1"/>
  <c r="G87" i="86"/>
  <c r="H87" i="86" s="1"/>
  <c r="G89" i="86"/>
  <c r="H89" i="86" s="1"/>
  <c r="G91" i="86"/>
  <c r="H91" i="86" s="1"/>
  <c r="G6" i="86"/>
  <c r="H6" i="86" s="1"/>
  <c r="G8" i="86"/>
  <c r="H8" i="86" s="1"/>
  <c r="G9" i="86"/>
  <c r="H9" i="86" s="1"/>
  <c r="G10" i="86"/>
  <c r="H10" i="86" s="1"/>
  <c r="G11" i="86"/>
  <c r="H11" i="86" s="1"/>
  <c r="G12" i="86"/>
  <c r="H12" i="86" s="1"/>
  <c r="G13" i="86"/>
  <c r="H13" i="86" s="1"/>
  <c r="G14" i="86"/>
  <c r="H14" i="86" s="1"/>
  <c r="G15" i="86"/>
  <c r="H15" i="86" s="1"/>
  <c r="G7" i="87" l="1"/>
  <c r="H7" i="87" s="1"/>
  <c r="D6" i="87"/>
  <c r="E15" i="122"/>
  <c r="D23" i="86"/>
  <c r="H22" i="86"/>
  <c r="D69" i="86"/>
  <c r="H68" i="86"/>
  <c r="D53" i="86"/>
  <c r="H52" i="86"/>
  <c r="D37" i="86"/>
  <c r="H36" i="86"/>
  <c r="D58" i="86"/>
  <c r="H57" i="86"/>
  <c r="D42" i="86"/>
  <c r="H41" i="86"/>
  <c r="D26" i="86"/>
  <c r="H25" i="86"/>
  <c r="D24" i="86"/>
  <c r="H23" i="86"/>
  <c r="D72" i="86"/>
  <c r="H71" i="86"/>
  <c r="D40" i="86"/>
  <c r="H39" i="86"/>
  <c r="D18" i="86"/>
  <c r="H17" i="86"/>
  <c r="D8" i="86"/>
  <c r="H7" i="86"/>
  <c r="D63" i="86"/>
  <c r="H62" i="86"/>
  <c r="D31" i="86"/>
  <c r="H30" i="86"/>
  <c r="D19" i="86"/>
  <c r="H18" i="86"/>
  <c r="D56" i="86"/>
  <c r="H55" i="86"/>
  <c r="D47" i="86"/>
  <c r="H46" i="86"/>
  <c r="D14" i="86"/>
  <c r="D45" i="86"/>
  <c r="D29" i="86"/>
  <c r="D61" i="86"/>
  <c r="D20" i="86"/>
  <c r="D64" i="86"/>
  <c r="D48" i="86"/>
  <c r="D32" i="86"/>
  <c r="D27" i="86"/>
  <c r="D21" i="86"/>
  <c r="D95" i="86"/>
  <c r="D11" i="86"/>
  <c r="D90" i="86"/>
  <c r="D74" i="86"/>
  <c r="D85" i="86"/>
  <c r="D79" i="86"/>
  <c r="D77" i="86"/>
  <c r="D88" i="86"/>
  <c r="D80" i="86"/>
  <c r="D86" i="86"/>
  <c r="D70" i="86"/>
  <c r="D54" i="86"/>
  <c r="D38" i="86"/>
  <c r="D91" i="86"/>
  <c r="D75" i="86"/>
  <c r="D59" i="86"/>
  <c r="D43" i="86"/>
  <c r="D93" i="86"/>
  <c r="D96" i="86"/>
  <c r="D50" i="86"/>
  <c r="D82" i="86"/>
  <c r="D34" i="86"/>
  <c r="D66" i="86"/>
  <c r="D16" i="86"/>
  <c r="D13" i="86"/>
  <c r="D83" i="86"/>
  <c r="D67" i="86"/>
  <c r="D51" i="86"/>
  <c r="D35" i="86"/>
  <c r="D12" i="86"/>
  <c r="D17" i="86"/>
  <c r="D25" i="86"/>
  <c r="D81" i="86"/>
  <c r="D65" i="86"/>
  <c r="D49" i="86"/>
  <c r="D33" i="86"/>
  <c r="D84" i="86"/>
  <c r="D68" i="86"/>
  <c r="D36" i="86"/>
  <c r="D9" i="86"/>
  <c r="D52" i="86"/>
  <c r="D10" i="86"/>
  <c r="D78" i="86"/>
  <c r="D62" i="86"/>
  <c r="D46" i="86"/>
  <c r="D30" i="86"/>
  <c r="D89" i="86"/>
  <c r="D73" i="86"/>
  <c r="D57" i="86"/>
  <c r="D41" i="86"/>
  <c r="D7" i="86"/>
  <c r="D6" i="86"/>
  <c r="D15" i="86"/>
  <c r="D92" i="86"/>
  <c r="D76" i="86"/>
  <c r="D60" i="86"/>
  <c r="D44" i="86"/>
  <c r="D28" i="86"/>
  <c r="D22" i="86"/>
  <c r="D87" i="86"/>
  <c r="D71" i="86"/>
  <c r="D55" i="86"/>
  <c r="D39" i="86"/>
  <c r="D94" i="86"/>
  <c r="D7" i="87"/>
  <c r="D13" i="122"/>
  <c r="G8" i="87" l="1"/>
  <c r="D8" i="87" s="1"/>
  <c r="D12" i="122"/>
  <c r="G9" i="87"/>
  <c r="H9" i="87" s="1"/>
  <c r="H8" i="87" l="1"/>
  <c r="D9" i="87"/>
  <c r="G10" i="87"/>
  <c r="H10" i="87" s="1"/>
  <c r="D10" i="87" l="1"/>
  <c r="G11" i="87"/>
  <c r="H11" i="87" s="1"/>
  <c r="D11" i="87" l="1"/>
  <c r="G12" i="87"/>
  <c r="H12" i="87" s="1"/>
  <c r="D12" i="87" l="1"/>
  <c r="G13" i="87"/>
  <c r="H13" i="87" s="1"/>
  <c r="D13" i="87" l="1"/>
  <c r="G14" i="87"/>
  <c r="H14" i="87" s="1"/>
  <c r="D14" i="87" l="1"/>
  <c r="G15" i="87"/>
  <c r="H15" i="87" s="1"/>
  <c r="D15" i="87" l="1"/>
  <c r="G16" i="87"/>
  <c r="H16" i="87" s="1"/>
  <c r="D16" i="87" l="1"/>
  <c r="G17" i="87"/>
  <c r="H17" i="87" s="1"/>
  <c r="D17" i="87" l="1"/>
  <c r="G18" i="87"/>
  <c r="H18" i="87" s="1"/>
  <c r="D18" i="87" l="1"/>
  <c r="G19" i="87"/>
  <c r="H19" i="87" s="1"/>
  <c r="D19" i="87" l="1"/>
  <c r="G20" i="87"/>
  <c r="H20" i="87" s="1"/>
  <c r="D20" i="87" l="1"/>
  <c r="G21" i="87"/>
  <c r="H21" i="87" s="1"/>
  <c r="D21" i="87" l="1"/>
  <c r="G22" i="87"/>
  <c r="H22" i="87" s="1"/>
  <c r="D22" i="87" l="1"/>
  <c r="G23" i="87"/>
  <c r="H23" i="87" s="1"/>
  <c r="D23" i="87" l="1"/>
  <c r="G24" i="87"/>
  <c r="H24" i="87" s="1"/>
  <c r="D24" i="87" l="1"/>
  <c r="G25" i="87"/>
  <c r="H25" i="87" s="1"/>
  <c r="D25" i="87" l="1"/>
  <c r="G26" i="87"/>
  <c r="H26" i="87" s="1"/>
  <c r="D26" i="87" l="1"/>
  <c r="G27" i="87"/>
  <c r="H27" i="87" s="1"/>
  <c r="D27" i="87" l="1"/>
  <c r="G28" i="87"/>
  <c r="H28" i="87" s="1"/>
  <c r="D28" i="87" l="1"/>
  <c r="G29" i="87"/>
  <c r="H29" i="87" s="1"/>
  <c r="D29" i="87" l="1"/>
  <c r="G30" i="87"/>
  <c r="H30" i="87" s="1"/>
  <c r="D30" i="87" l="1"/>
  <c r="G31" i="87"/>
  <c r="H31" i="87" s="1"/>
  <c r="D31" i="87" l="1"/>
  <c r="G32" i="87"/>
  <c r="H32" i="87" s="1"/>
  <c r="D32" i="87" l="1"/>
  <c r="G33" i="87"/>
  <c r="H33" i="87" s="1"/>
  <c r="D33" i="87" l="1"/>
  <c r="G34" i="87"/>
  <c r="H34" i="87" s="1"/>
  <c r="D34" i="87" l="1"/>
  <c r="G35" i="87"/>
  <c r="H35" i="87" s="1"/>
  <c r="D35" i="87" l="1"/>
  <c r="G36" i="87"/>
  <c r="H36" i="87" s="1"/>
  <c r="D36" i="87" l="1"/>
  <c r="G37" i="87"/>
  <c r="H37" i="87" s="1"/>
  <c r="D37" i="87" l="1"/>
  <c r="G38" i="87"/>
  <c r="H38" i="87" s="1"/>
  <c r="D38" i="87" l="1"/>
  <c r="G39" i="87"/>
  <c r="H39" i="87" s="1"/>
  <c r="D39" i="87" l="1"/>
  <c r="G40" i="87"/>
  <c r="H40" i="87" s="1"/>
  <c r="D40" i="87" l="1"/>
  <c r="G41" i="87"/>
  <c r="H41" i="87" s="1"/>
  <c r="D41" i="87" l="1"/>
  <c r="G42" i="87"/>
  <c r="H42" i="87" s="1"/>
  <c r="D42" i="87" l="1"/>
  <c r="G43" i="87"/>
  <c r="H43" i="87" s="1"/>
  <c r="D43" i="87" l="1"/>
  <c r="G44" i="87"/>
  <c r="D44" i="87" l="1"/>
  <c r="H44" i="87"/>
  <c r="G45" i="87"/>
  <c r="H45" i="87" s="1"/>
  <c r="D45" i="87" l="1"/>
  <c r="G46" i="87"/>
  <c r="H46" i="87" s="1"/>
  <c r="D46" i="87" l="1"/>
  <c r="G47" i="87"/>
  <c r="H47" i="87" s="1"/>
  <c r="D47" i="87" l="1"/>
  <c r="G48" i="87"/>
  <c r="H48" i="87" s="1"/>
  <c r="D48" i="87" l="1"/>
  <c r="G49" i="87"/>
  <c r="H49" i="87" s="1"/>
  <c r="D49" i="87" l="1"/>
  <c r="G50" i="87"/>
  <c r="H50" i="87" s="1"/>
  <c r="D50" i="87" l="1"/>
  <c r="G51" i="87"/>
  <c r="H51" i="87" s="1"/>
  <c r="D51" i="87" l="1"/>
  <c r="G52" i="87"/>
  <c r="H52" i="87" s="1"/>
  <c r="D52" i="87" l="1"/>
  <c r="G53" i="87"/>
  <c r="H53" i="87" s="1"/>
  <c r="D53" i="87" l="1"/>
  <c r="G54" i="87"/>
  <c r="H54" i="87" s="1"/>
  <c r="D54" i="87" l="1"/>
  <c r="G55" i="87"/>
  <c r="H55" i="87" s="1"/>
  <c r="D55" i="87" l="1"/>
  <c r="G56" i="87"/>
  <c r="H56" i="87" s="1"/>
  <c r="D56" i="87" l="1"/>
  <c r="G57" i="87"/>
  <c r="H57" i="87" s="1"/>
  <c r="D57" i="87" l="1"/>
  <c r="G58" i="87"/>
  <c r="H58" i="87" s="1"/>
  <c r="D58" i="87" l="1"/>
  <c r="G59" i="87"/>
  <c r="H59" i="87" s="1"/>
  <c r="D59" i="87" l="1"/>
  <c r="G60" i="87"/>
  <c r="H60" i="87" s="1"/>
  <c r="D60" i="87" l="1"/>
  <c r="G61" i="87"/>
  <c r="H61" i="87" s="1"/>
  <c r="D61" i="87" l="1"/>
  <c r="G62" i="87"/>
  <c r="H62" i="87" s="1"/>
  <c r="D62" i="87" l="1"/>
  <c r="G63" i="87"/>
  <c r="H63" i="87" s="1"/>
  <c r="D63" i="87" l="1"/>
  <c r="G64" i="87"/>
  <c r="H64" i="87" s="1"/>
  <c r="D64" i="87" l="1"/>
  <c r="G65" i="87"/>
  <c r="H65" i="87" s="1"/>
  <c r="D65" i="87" l="1"/>
  <c r="G66" i="87"/>
  <c r="H66" i="87" s="1"/>
  <c r="D66" i="87" l="1"/>
  <c r="G67" i="87"/>
  <c r="H67" i="87" s="1"/>
  <c r="D67" i="87" l="1"/>
  <c r="G68" i="87"/>
  <c r="H68" i="87" s="1"/>
  <c r="D68" i="87" l="1"/>
  <c r="G69" i="87"/>
  <c r="H69" i="87" s="1"/>
  <c r="D69" i="87" l="1"/>
  <c r="G70" i="87"/>
  <c r="H70" i="87" s="1"/>
  <c r="D70" i="87" l="1"/>
  <c r="G71" i="87"/>
  <c r="H71" i="87" s="1"/>
  <c r="D71" i="87" l="1"/>
  <c r="G72" i="87"/>
  <c r="H72" i="87" s="1"/>
  <c r="D72" i="87" l="1"/>
  <c r="G73" i="87"/>
  <c r="H73" i="87" s="1"/>
  <c r="D73" i="87" l="1"/>
  <c r="G74" i="87"/>
  <c r="H74" i="87" s="1"/>
  <c r="D74" i="87" l="1"/>
  <c r="G75" i="87"/>
  <c r="H75" i="87" s="1"/>
  <c r="D75" i="87" l="1"/>
  <c r="G76" i="87"/>
  <c r="H76" i="87" s="1"/>
  <c r="D76" i="87" l="1"/>
  <c r="G77" i="87"/>
  <c r="H77" i="87" s="1"/>
  <c r="D77" i="87" l="1"/>
  <c r="G78" i="87"/>
  <c r="H78" i="87" s="1"/>
  <c r="D78" i="87" l="1"/>
  <c r="G79" i="87"/>
  <c r="H79" i="87" s="1"/>
  <c r="D79" i="87" l="1"/>
  <c r="G80" i="87"/>
  <c r="D80" i="87" l="1"/>
  <c r="H80" i="87"/>
  <c r="G81" i="87"/>
  <c r="H81" i="87" s="1"/>
  <c r="D81" i="87" l="1"/>
  <c r="G82" i="87"/>
  <c r="H82" i="87" s="1"/>
  <c r="D82" i="87" l="1"/>
  <c r="G83" i="87"/>
  <c r="H83" i="87" s="1"/>
  <c r="D83" i="87" l="1"/>
  <c r="G84" i="87"/>
  <c r="H84" i="87" s="1"/>
  <c r="D84" i="87" l="1"/>
  <c r="G85" i="87"/>
  <c r="H85" i="87" s="1"/>
  <c r="D85" i="87" l="1"/>
  <c r="G86" i="87"/>
  <c r="H86" i="87" s="1"/>
  <c r="D86" i="87" l="1"/>
  <c r="G87" i="87"/>
  <c r="H87" i="87" s="1"/>
  <c r="D87" i="87" l="1"/>
  <c r="G88" i="87"/>
  <c r="H88" i="87" s="1"/>
  <c r="D88" i="87" l="1"/>
  <c r="G89" i="87"/>
  <c r="H89" i="87" s="1"/>
  <c r="D89" i="87" l="1"/>
  <c r="G90" i="87"/>
  <c r="H90" i="87" s="1"/>
  <c r="D90" i="87" l="1"/>
  <c r="G91" i="87"/>
  <c r="H91" i="87" s="1"/>
  <c r="D91" i="87" l="1"/>
  <c r="D16" i="122"/>
  <c r="D15" i="122"/>
  <c r="G92" i="87"/>
  <c r="H92" i="87" s="1"/>
  <c r="D92" i="87" l="1"/>
  <c r="G93" i="87"/>
  <c r="H93" i="87" s="1"/>
  <c r="D93" i="87" l="1"/>
  <c r="G94" i="87"/>
  <c r="H94" i="87" s="1"/>
  <c r="P81" i="122"/>
  <c r="R81" i="122" s="1"/>
  <c r="D94" i="87" l="1"/>
  <c r="G95" i="87"/>
  <c r="H95" i="87" s="1"/>
  <c r="D95" i="87" l="1"/>
  <c r="G96" i="87"/>
  <c r="H96" i="87" s="1"/>
  <c r="D96" i="87" l="1"/>
  <c r="G97" i="87"/>
  <c r="D97" i="87" l="1"/>
  <c r="H97" i="87"/>
  <c r="G98" i="87"/>
  <c r="H98" i="87" s="1"/>
  <c r="D98" i="87" l="1"/>
  <c r="G99" i="87"/>
  <c r="H99" i="87" s="1"/>
  <c r="D99" i="87" l="1"/>
  <c r="G100" i="87"/>
  <c r="H100" i="87" s="1"/>
  <c r="D100" i="87" l="1"/>
  <c r="G101" i="87"/>
  <c r="H101" i="87" s="1"/>
  <c r="D101" i="87" l="1"/>
  <c r="G102" i="87"/>
  <c r="H102" i="87" s="1"/>
  <c r="D102" i="87" l="1"/>
  <c r="G103" i="87"/>
  <c r="H103" i="87" s="1"/>
  <c r="D103" i="87" l="1"/>
  <c r="G104" i="87"/>
  <c r="H104" i="87" s="1"/>
  <c r="D104" i="87" l="1"/>
  <c r="G105" i="87"/>
  <c r="D105" i="87" l="1"/>
  <c r="H105" i="87"/>
  <c r="G117" i="86"/>
  <c r="D118" i="86" s="1"/>
  <c r="G115" i="86"/>
  <c r="D115" i="86" s="1"/>
  <c r="G101" i="86"/>
  <c r="G100" i="86"/>
  <c r="H100" i="86"/>
  <c r="G109" i="86"/>
  <c r="H109" i="86" s="1"/>
  <c r="G114" i="86"/>
  <c r="H114" i="86"/>
  <c r="G106" i="86"/>
  <c r="H106" i="86"/>
  <c r="G116" i="86"/>
  <c r="H116" i="86" s="1"/>
  <c r="D117" i="86"/>
  <c r="G104" i="86"/>
  <c r="H104" i="86" s="1"/>
  <c r="G113" i="86"/>
  <c r="H113" i="86" s="1"/>
  <c r="D114" i="86"/>
  <c r="G108" i="86"/>
  <c r="H108" i="86" s="1"/>
  <c r="G102" i="86"/>
  <c r="H102" i="86" s="1"/>
  <c r="G110" i="86"/>
  <c r="D111" i="86" s="1"/>
  <c r="G112" i="86"/>
  <c r="D113" i="86" s="1"/>
  <c r="G105" i="86"/>
  <c r="H105" i="86" s="1"/>
  <c r="D106" i="86"/>
  <c r="G107" i="86"/>
  <c r="H107" i="86"/>
  <c r="G103" i="86"/>
  <c r="D104" i="86" s="1"/>
  <c r="H103" i="86"/>
  <c r="G99" i="86"/>
  <c r="H99" i="86" s="1"/>
  <c r="G98" i="86"/>
  <c r="H98" i="86" s="1"/>
  <c r="G97" i="86"/>
  <c r="D97" i="86" s="1"/>
  <c r="G111" i="86"/>
  <c r="H111" i="86"/>
  <c r="D116" i="86" l="1"/>
  <c r="D107" i="86"/>
  <c r="D102" i="86"/>
  <c r="D108" i="86"/>
  <c r="D100" i="86"/>
  <c r="D98" i="86"/>
  <c r="D99" i="86"/>
  <c r="D105" i="86"/>
  <c r="H110" i="86"/>
  <c r="D110" i="86"/>
  <c r="H117" i="86"/>
  <c r="D103" i="86"/>
  <c r="H97" i="86"/>
  <c r="D112" i="86"/>
  <c r="H112" i="86"/>
  <c r="D101" i="86"/>
  <c r="D109" i="86"/>
  <c r="H101" i="86"/>
  <c r="H115" i="86"/>
</calcChain>
</file>

<file path=xl/sharedStrings.xml><?xml version="1.0" encoding="utf-8"?>
<sst xmlns="http://schemas.openxmlformats.org/spreadsheetml/2006/main" count="108" uniqueCount="76">
  <si>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</si>
  <si>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</si>
  <si>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</si>
  <si>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</si>
  <si>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</si>
  <si>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</si>
  <si>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</si>
  <si>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</si>
  <si>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</si>
  <si>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</si>
  <si>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</si>
  <si>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</si>
  <si>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</si>
  <si>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</si>
  <si>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</si>
  <si>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</si>
  <si>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</si>
  <si>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</si>
  <si>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</si>
  <si>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</si>
  <si>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</si>
  <si>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</si>
  <si>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</si>
  <si>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</si>
  <si>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</si>
  <si>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</si>
  <si>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</si>
  <si>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</si>
  <si>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</si>
  <si>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</si>
  <si>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</si>
  <si>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</si>
  <si>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</si>
  <si>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</si>
  <si>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</si>
  <si>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</si>
  <si>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</si>
  <si>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</si>
  <si>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</si>
  <si>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</si>
  <si>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</si>
  <si>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</si>
  <si>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</si>
  <si>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</si>
  <si>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</si>
  <si>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</si>
  <si>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</si>
  <si>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</si>
  <si>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</si>
  <si>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</si>
  <si>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</si>
  <si>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</si>
  <si>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</si>
  <si>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</si>
  <si>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</si>
  <si>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</si>
  <si>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</si>
  <si>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</si>
  <si>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</si>
  <si>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</si>
  <si>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</si>
  <si>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</si>
  <si>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</si>
  <si>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</si>
  <si>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</si>
  <si>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</si>
  <si>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</si>
  <si>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</si>
  <si>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</si>
  <si>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</si>
  <si>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 xml:space="preserve">2023학년도 대학수학능력시험 </t>
  </si>
  <si>
    <t xml:space="preserve">2023학년도 대학수학능력시험   </t>
  </si>
  <si>
    <t>사용 방법
- 표준점수, 백분위, 등급을 알고 싶은 경우에는 왼쪽에 있는 계산기를 사용하시면 되고
원점수를 알고 싶으신 경우에는 오른쪽에 있는 역산기를 사용하시면 됩니다.
- 점수 입력칸 외에는 선택이 금지되어 있습니다.
- 유효하지 않은 값은 입력하실 수 없습니다. 
(점수를 소수로 입력한다거나, 만점을 초과해서 입력한다거나 등등…)
- 역산기 이용하실 때, 선택문항 원점수를 모르면 임의로라도 입력하셔야 합니다. 여러 개 입력해보시고 자신의 점수 범위가 어디쯤 되는지 확인해보세요.</t>
    <phoneticPr fontId="1" type="noConversion"/>
  </si>
  <si>
    <t>자료명</t>
    <phoneticPr fontId="1" type="noConversion"/>
  </si>
  <si>
    <t>표준점수</t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</si>
  <si>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r>
      <rPr>
        <sz val="11"/>
        <color theme="1"/>
        <rFont val="Microsoft Sans Serif"/>
        <family val="3"/>
        <charset val="129"/>
      </rPr>
      <t xml:space="preserve"> (</t>
    </r>
    <r>
      <rPr>
        <sz val="11"/>
        <color theme="1"/>
        <rFont val="맑은 고딕"/>
        <family val="3"/>
        <charset val="129"/>
      </rPr>
      <t>최종본</t>
    </r>
    <r>
      <rPr>
        <sz val="11"/>
        <color theme="1"/>
        <rFont val="Microsoft Sans Serif"/>
        <family val="3"/>
        <charset val="129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</si>
</sst>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5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3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11"/>
      <color theme="1"/>
      <name val="Microsoft Sans Serif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0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68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4" xfId="0" applyFont="1" applyBorder="1" applyAlignment="1">
      <alignment horizontal="center" vertical="center"/>
    </xf>
    <xf numFmtId="179" fontId="31" fillId="0" borderId="84" xfId="0" applyNumberFormat="1" applyFont="1" applyBorder="1" applyAlignment="1">
      <alignment horizontal="center" vertical="center"/>
    </xf>
    <xf numFmtId="0" fontId="31" fillId="0" borderId="84" xfId="34" applyFont="1" applyBorder="1" applyAlignment="1">
      <alignment horizontal="center" vertical="center"/>
    </xf>
    <xf numFmtId="179" fontId="31" fillId="0" borderId="84" xfId="34" applyNumberFormat="1" applyFont="1" applyBorder="1" applyAlignment="1">
      <alignment horizontal="center" vertical="center"/>
    </xf>
    <xf numFmtId="176" fontId="3" fillId="0" borderId="45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176" fontId="3" fillId="0" borderId="74" xfId="1" applyNumberFormat="1" applyFont="1" applyBorder="1" applyAlignment="1">
      <alignment horizontal="center" vertical="center"/>
    </xf>
    <xf numFmtId="38" fontId="31" fillId="0" borderId="84" xfId="45" applyNumberFormat="1" applyFont="1" applyBorder="1" applyAlignment="1">
      <alignment horizontal="center" vertical="center"/>
    </xf>
    <xf numFmtId="38" fontId="31" fillId="0" borderId="84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6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1" fontId="32" fillId="3" borderId="4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8" fontId="32" fillId="0" borderId="20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center" vertical="center" wrapText="1"/>
    </xf>
    <xf numFmtId="3" fontId="24" fillId="0" borderId="66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right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90" xfId="0" applyNumberFormat="1" applyFont="1" applyBorder="1" applyAlignment="1">
      <alignment horizontal="left" vertical="center" wrapText="1"/>
    </xf>
    <xf numFmtId="3" fontId="24" fillId="0" borderId="60" xfId="0" applyNumberFormat="1" applyFont="1" applyBorder="1" applyAlignment="1">
      <alignment horizontal="left" vertical="center" wrapText="1"/>
    </xf>
    <xf numFmtId="3" fontId="24" fillId="0" borderId="62" xfId="0" applyNumberFormat="1" applyFont="1" applyBorder="1" applyAlignment="1">
      <alignment horizontal="left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2" fillId="36" borderId="98" xfId="0" applyFont="1" applyFill="1" applyBorder="1" applyAlignment="1">
      <alignment horizontal="center" vertical="center" wrapText="1"/>
    </xf>
    <xf numFmtId="0" fontId="42" fillId="36" borderId="99" xfId="0" applyFont="1" applyFill="1" applyBorder="1" applyAlignment="1">
      <alignment horizontal="right" vertical="center" wrapText="1"/>
    </xf>
    <xf numFmtId="0" fontId="42" fillId="36" borderId="99" xfId="0" applyFont="1" applyFill="1" applyBorder="1" applyAlignment="1">
      <alignment horizontal="center" vertical="center" wrapText="1"/>
    </xf>
    <xf numFmtId="0" fontId="42" fillId="36" borderId="100" xfId="0" applyFont="1" applyFill="1" applyBorder="1" applyAlignment="1">
      <alignment horizontal="center" vertical="center" wrapText="1"/>
    </xf>
    <xf numFmtId="0" fontId="42" fillId="36" borderId="100" xfId="0" applyFont="1" applyFill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178" fontId="40" fillId="0" borderId="67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8" fontId="40" fillId="0" borderId="20" xfId="0" applyNumberFormat="1" applyFont="1" applyBorder="1" applyAlignment="1">
      <alignment horizontal="center" vertical="center"/>
    </xf>
    <xf numFmtId="176" fontId="43" fillId="0" borderId="74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0" borderId="91" xfId="0" applyFont="1" applyBorder="1" applyAlignment="1">
      <alignment horizontal="center" vertical="center" wrapText="1"/>
    </xf>
    <xf numFmtId="0" fontId="45" fillId="0" borderId="92" xfId="0" applyFont="1" applyBorder="1" applyAlignment="1">
      <alignment horizontal="center" vertical="center" wrapText="1"/>
    </xf>
    <xf numFmtId="0" fontId="46" fillId="0" borderId="4" xfId="45" applyFont="1" applyBorder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6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10" fontId="43" fillId="0" borderId="17" xfId="51" applyNumberFormat="1" applyFont="1" applyBorder="1" applyAlignment="1">
      <alignment horizontal="center" vertical="center"/>
    </xf>
    <xf numFmtId="10" fontId="43" fillId="0" borderId="68" xfId="51" applyNumberFormat="1" applyFont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3" fontId="47" fillId="0" borderId="14" xfId="0" applyNumberFormat="1" applyFont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5" fillId="0" borderId="9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45" fillId="0" borderId="9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176" fontId="40" fillId="0" borderId="2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7" fillId="2" borderId="52" xfId="0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2" borderId="57" xfId="0" applyFont="1" applyFill="1" applyBorder="1" applyAlignment="1">
      <alignment horizontal="center" vertical="center"/>
    </xf>
    <xf numFmtId="0" fontId="47" fillId="2" borderId="56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10" fontId="43" fillId="0" borderId="4" xfId="51" applyNumberFormat="1" applyFont="1" applyBorder="1" applyAlignment="1">
      <alignment horizontal="center" vertical="center"/>
    </xf>
    <xf numFmtId="10" fontId="43" fillId="0" borderId="2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3" fillId="0" borderId="19" xfId="51" applyNumberFormat="1" applyFont="1" applyBorder="1" applyAlignment="1">
      <alignment horizontal="center" vertical="center"/>
    </xf>
    <xf numFmtId="10" fontId="43" fillId="0" borderId="20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20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24" fillId="0" borderId="90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178" fontId="40" fillId="0" borderId="68" xfId="0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76" fontId="40" fillId="0" borderId="17" xfId="0" applyNumberFormat="1" applyFont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42" fillId="36" borderId="95" xfId="0" applyFont="1" applyFill="1" applyBorder="1" applyAlignment="1">
      <alignment horizontal="center" vertical="center" wrapText="1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26" fillId="35" borderId="82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38" fillId="3" borderId="77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3" borderId="86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49" fillId="3" borderId="42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CFFCC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56" workbookViewId="0">
      <selection activeCell="G72" sqref="G72:K84"/>
    </sheetView>
  </sheetViews>
  <sheetFormatPr defaultRowHeight="17"/>
  <sheetData>
    <row r="2" spans="2:11" ht="17.5" thickBot="1"/>
    <row r="3" spans="2:11" ht="17.5" thickBot="1">
      <c r="B3" s="215" t="s">
        <v>55</v>
      </c>
      <c r="C3" s="216"/>
      <c r="D3" s="216"/>
      <c r="E3" s="216"/>
      <c r="F3" s="217"/>
      <c r="G3" s="215" t="s">
        <v>56</v>
      </c>
      <c r="H3" s="216"/>
      <c r="I3" s="216"/>
      <c r="J3" s="216"/>
      <c r="K3" s="217"/>
    </row>
    <row r="4" spans="2:11">
      <c r="B4" s="123" t="s">
        <v>8</v>
      </c>
      <c r="C4" s="124" t="s">
        <v>57</v>
      </c>
      <c r="D4" s="124" t="s">
        <v>58</v>
      </c>
      <c r="E4" s="125" t="s">
        <v>59</v>
      </c>
      <c r="F4" s="126" t="s">
        <v>60</v>
      </c>
      <c r="G4" s="123" t="s">
        <v>8</v>
      </c>
      <c r="H4" s="125" t="s">
        <v>57</v>
      </c>
      <c r="I4" s="125" t="s">
        <v>58</v>
      </c>
      <c r="J4" s="125" t="s">
        <v>59</v>
      </c>
      <c r="K4" s="127" t="s">
        <v>60</v>
      </c>
    </row>
    <row r="5" spans="2:11" ht="17.5" thickBot="1">
      <c r="B5" s="7">
        <v>134</v>
      </c>
      <c r="C5" s="128">
        <v>218</v>
      </c>
      <c r="D5" s="128">
        <v>153</v>
      </c>
      <c r="E5" s="14">
        <v>371</v>
      </c>
      <c r="F5" s="103">
        <v>371</v>
      </c>
      <c r="G5" s="7">
        <v>145</v>
      </c>
      <c r="H5" s="14">
        <v>797</v>
      </c>
      <c r="I5" s="14">
        <v>137</v>
      </c>
      <c r="J5" s="14">
        <v>934</v>
      </c>
      <c r="K5" s="204">
        <v>934</v>
      </c>
    </row>
    <row r="6" spans="2:11" ht="17.5" thickBot="1">
      <c r="B6" s="8">
        <v>133</v>
      </c>
      <c r="C6" s="9">
        <v>469</v>
      </c>
      <c r="D6" s="9">
        <v>284</v>
      </c>
      <c r="E6" s="13">
        <v>753</v>
      </c>
      <c r="F6" s="105">
        <v>1124</v>
      </c>
      <c r="G6" s="8">
        <v>143</v>
      </c>
      <c r="H6" s="13">
        <v>66</v>
      </c>
      <c r="I6" s="13">
        <v>17</v>
      </c>
      <c r="J6" s="13">
        <v>83</v>
      </c>
      <c r="K6" s="11">
        <v>1017</v>
      </c>
    </row>
    <row r="7" spans="2:11" ht="17.5" thickBot="1">
      <c r="B7" s="8">
        <v>132</v>
      </c>
      <c r="C7" s="9">
        <v>135</v>
      </c>
      <c r="D7" s="9">
        <v>109</v>
      </c>
      <c r="E7" s="13">
        <v>244</v>
      </c>
      <c r="F7" s="105">
        <v>1368</v>
      </c>
      <c r="G7" s="8">
        <v>142</v>
      </c>
      <c r="H7" s="104">
        <v>1656</v>
      </c>
      <c r="I7" s="13">
        <v>405</v>
      </c>
      <c r="J7" s="104">
        <v>2061</v>
      </c>
      <c r="K7" s="11">
        <v>3078</v>
      </c>
    </row>
    <row r="8" spans="2:11" ht="17.5" thickBot="1">
      <c r="B8" s="8">
        <v>131</v>
      </c>
      <c r="C8" s="106">
        <v>1053</v>
      </c>
      <c r="D8" s="9">
        <v>660</v>
      </c>
      <c r="E8" s="104">
        <v>1713</v>
      </c>
      <c r="F8" s="105">
        <v>3081</v>
      </c>
      <c r="G8" s="8">
        <v>140</v>
      </c>
      <c r="H8" s="13">
        <v>45</v>
      </c>
      <c r="I8" s="13">
        <v>17</v>
      </c>
      <c r="J8" s="13">
        <v>62</v>
      </c>
      <c r="K8" s="11">
        <v>3140</v>
      </c>
    </row>
    <row r="9" spans="2:11" ht="17.5" thickBot="1">
      <c r="B9" s="8">
        <v>130</v>
      </c>
      <c r="C9" s="106">
        <v>1135</v>
      </c>
      <c r="D9" s="9">
        <v>769</v>
      </c>
      <c r="E9" s="104">
        <v>1904</v>
      </c>
      <c r="F9" s="105">
        <v>4985</v>
      </c>
      <c r="G9" s="8">
        <v>139</v>
      </c>
      <c r="H9" s="104">
        <v>3230</v>
      </c>
      <c r="I9" s="13">
        <v>976</v>
      </c>
      <c r="J9" s="104">
        <v>4206</v>
      </c>
      <c r="K9" s="11">
        <v>7346</v>
      </c>
    </row>
    <row r="10" spans="2:11" ht="17.5" thickBot="1">
      <c r="B10" s="8">
        <v>129</v>
      </c>
      <c r="C10" s="9">
        <v>969</v>
      </c>
      <c r="D10" s="9">
        <v>810</v>
      </c>
      <c r="E10" s="104">
        <v>1779</v>
      </c>
      <c r="F10" s="105">
        <v>6764</v>
      </c>
      <c r="G10" s="8">
        <v>138</v>
      </c>
      <c r="H10" s="13">
        <v>5</v>
      </c>
      <c r="I10" s="13">
        <v>2</v>
      </c>
      <c r="J10" s="13">
        <v>7</v>
      </c>
      <c r="K10" s="11">
        <v>7353</v>
      </c>
    </row>
    <row r="11" spans="2:11" ht="17.5" thickBot="1">
      <c r="B11" s="8">
        <v>128</v>
      </c>
      <c r="C11" s="106">
        <v>2237</v>
      </c>
      <c r="D11" s="106">
        <v>1909</v>
      </c>
      <c r="E11" s="104">
        <v>4146</v>
      </c>
      <c r="F11" s="105">
        <v>10910</v>
      </c>
      <c r="G11" s="8">
        <v>137</v>
      </c>
      <c r="H11" s="13">
        <v>104</v>
      </c>
      <c r="I11" s="13">
        <v>26</v>
      </c>
      <c r="J11" s="13">
        <v>130</v>
      </c>
      <c r="K11" s="11">
        <v>7483</v>
      </c>
    </row>
    <row r="12" spans="2:11" ht="17.5" thickBot="1">
      <c r="B12" s="8">
        <v>127</v>
      </c>
      <c r="C12" s="106">
        <v>1996</v>
      </c>
      <c r="D12" s="106">
        <v>1690</v>
      </c>
      <c r="E12" s="104">
        <v>3686</v>
      </c>
      <c r="F12" s="105">
        <v>14596</v>
      </c>
      <c r="G12" s="8">
        <v>136</v>
      </c>
      <c r="H12" s="104">
        <v>4706</v>
      </c>
      <c r="I12" s="104">
        <v>1753</v>
      </c>
      <c r="J12" s="104">
        <v>6459</v>
      </c>
      <c r="K12" s="11">
        <v>13942</v>
      </c>
    </row>
    <row r="13" spans="2:11" ht="17.5" thickBot="1">
      <c r="B13" s="8">
        <v>126</v>
      </c>
      <c r="C13" s="106">
        <v>2645</v>
      </c>
      <c r="D13" s="106">
        <v>2617</v>
      </c>
      <c r="E13" s="104">
        <v>5262</v>
      </c>
      <c r="F13" s="105">
        <v>19858</v>
      </c>
      <c r="G13" s="8">
        <v>135</v>
      </c>
      <c r="H13" s="13">
        <v>538</v>
      </c>
      <c r="I13" s="13">
        <v>206</v>
      </c>
      <c r="J13" s="13">
        <v>744</v>
      </c>
      <c r="K13" s="11">
        <v>14686</v>
      </c>
    </row>
    <row r="14" spans="2:11" ht="17.5" thickBot="1">
      <c r="B14" s="8">
        <v>125</v>
      </c>
      <c r="C14" s="106">
        <v>3788</v>
      </c>
      <c r="D14" s="106">
        <v>3511</v>
      </c>
      <c r="E14" s="104">
        <v>7299</v>
      </c>
      <c r="F14" s="105">
        <v>27157</v>
      </c>
      <c r="G14" s="8">
        <v>134</v>
      </c>
      <c r="H14" s="13">
        <v>240</v>
      </c>
      <c r="I14" s="13">
        <v>79</v>
      </c>
      <c r="J14" s="13">
        <v>319</v>
      </c>
      <c r="K14" s="11">
        <v>15005</v>
      </c>
    </row>
    <row r="15" spans="2:11" ht="17.5" thickBot="1">
      <c r="B15" s="8">
        <v>124</v>
      </c>
      <c r="C15" s="106">
        <v>3806</v>
      </c>
      <c r="D15" s="106">
        <v>3966</v>
      </c>
      <c r="E15" s="104">
        <v>7772</v>
      </c>
      <c r="F15" s="105">
        <v>34929</v>
      </c>
      <c r="G15" s="8">
        <v>133</v>
      </c>
      <c r="H15" s="104">
        <v>5306</v>
      </c>
      <c r="I15" s="104">
        <v>2260</v>
      </c>
      <c r="J15" s="104">
        <v>7566</v>
      </c>
      <c r="K15" s="11">
        <v>22571</v>
      </c>
    </row>
    <row r="16" spans="2:11" ht="17.5" thickBot="1">
      <c r="B16" s="8">
        <v>123</v>
      </c>
      <c r="C16" s="106">
        <v>4365</v>
      </c>
      <c r="D16" s="106">
        <v>4092</v>
      </c>
      <c r="E16" s="104">
        <v>8457</v>
      </c>
      <c r="F16" s="105">
        <v>43386</v>
      </c>
      <c r="G16" s="8">
        <v>132</v>
      </c>
      <c r="H16" s="104">
        <v>1988</v>
      </c>
      <c r="I16" s="13">
        <v>942</v>
      </c>
      <c r="J16" s="104">
        <v>2930</v>
      </c>
      <c r="K16" s="11">
        <v>25501</v>
      </c>
    </row>
    <row r="17" spans="2:11" ht="17.5" thickBot="1">
      <c r="B17" s="8">
        <v>122</v>
      </c>
      <c r="C17" s="106">
        <v>3756</v>
      </c>
      <c r="D17" s="106">
        <v>3876</v>
      </c>
      <c r="E17" s="104">
        <v>7632</v>
      </c>
      <c r="F17" s="105">
        <v>51018</v>
      </c>
      <c r="G17" s="8">
        <v>131</v>
      </c>
      <c r="H17" s="13">
        <v>462</v>
      </c>
      <c r="I17" s="13">
        <v>176</v>
      </c>
      <c r="J17" s="13">
        <v>638</v>
      </c>
      <c r="K17" s="11">
        <v>26139</v>
      </c>
    </row>
    <row r="18" spans="2:11" ht="17.5" thickBot="1">
      <c r="B18" s="8">
        <v>121</v>
      </c>
      <c r="C18" s="106">
        <v>5492</v>
      </c>
      <c r="D18" s="106">
        <v>5468</v>
      </c>
      <c r="E18" s="104">
        <v>10960</v>
      </c>
      <c r="F18" s="105">
        <v>61978</v>
      </c>
      <c r="G18" s="8">
        <v>130</v>
      </c>
      <c r="H18" s="104">
        <v>4646</v>
      </c>
      <c r="I18" s="104">
        <v>2220</v>
      </c>
      <c r="J18" s="104">
        <v>6866</v>
      </c>
      <c r="K18" s="11">
        <v>33005</v>
      </c>
    </row>
    <row r="19" spans="2:11" ht="17.5" thickBot="1">
      <c r="B19" s="8">
        <v>120</v>
      </c>
      <c r="C19" s="106">
        <v>4210</v>
      </c>
      <c r="D19" s="106">
        <v>4187</v>
      </c>
      <c r="E19" s="104">
        <v>8397</v>
      </c>
      <c r="F19" s="105">
        <v>70375</v>
      </c>
      <c r="G19" s="8">
        <v>129</v>
      </c>
      <c r="H19" s="104">
        <v>4047</v>
      </c>
      <c r="I19" s="104">
        <v>2315</v>
      </c>
      <c r="J19" s="104">
        <v>6362</v>
      </c>
      <c r="K19" s="11">
        <v>39367</v>
      </c>
    </row>
    <row r="20" spans="2:11" ht="17.5" thickBot="1">
      <c r="B20" s="8">
        <v>119</v>
      </c>
      <c r="C20" s="106">
        <v>5534</v>
      </c>
      <c r="D20" s="106">
        <v>5971</v>
      </c>
      <c r="E20" s="104">
        <v>11505</v>
      </c>
      <c r="F20" s="105">
        <v>81880</v>
      </c>
      <c r="G20" s="8">
        <v>128</v>
      </c>
      <c r="H20" s="13">
        <v>971</v>
      </c>
      <c r="I20" s="13">
        <v>375</v>
      </c>
      <c r="J20" s="104">
        <v>1346</v>
      </c>
      <c r="K20" s="11">
        <v>40713</v>
      </c>
    </row>
    <row r="21" spans="2:11" ht="17.5" thickBot="1">
      <c r="B21" s="8">
        <v>118</v>
      </c>
      <c r="C21" s="106">
        <v>4790</v>
      </c>
      <c r="D21" s="106">
        <v>5045</v>
      </c>
      <c r="E21" s="104">
        <v>9835</v>
      </c>
      <c r="F21" s="105">
        <v>91715</v>
      </c>
      <c r="G21" s="8">
        <v>127</v>
      </c>
      <c r="H21" s="104">
        <v>3817</v>
      </c>
      <c r="I21" s="104">
        <v>1880</v>
      </c>
      <c r="J21" s="104">
        <v>5697</v>
      </c>
      <c r="K21" s="11">
        <v>46410</v>
      </c>
    </row>
    <row r="22" spans="2:11" ht="17.5" thickBot="1">
      <c r="B22" s="8">
        <v>117</v>
      </c>
      <c r="C22" s="106">
        <v>5405</v>
      </c>
      <c r="D22" s="106">
        <v>5767</v>
      </c>
      <c r="E22" s="104">
        <v>11172</v>
      </c>
      <c r="F22" s="105">
        <v>102887</v>
      </c>
      <c r="G22" s="8">
        <v>126</v>
      </c>
      <c r="H22" s="104">
        <v>5839</v>
      </c>
      <c r="I22" s="104">
        <v>4028</v>
      </c>
      <c r="J22" s="104">
        <v>9867</v>
      </c>
      <c r="K22" s="11">
        <v>56277</v>
      </c>
    </row>
    <row r="23" spans="2:11" ht="17.5" thickBot="1">
      <c r="B23" s="8">
        <v>116</v>
      </c>
      <c r="C23" s="106">
        <v>5236</v>
      </c>
      <c r="D23" s="106">
        <v>5849</v>
      </c>
      <c r="E23" s="104">
        <v>11085</v>
      </c>
      <c r="F23" s="105">
        <v>113972</v>
      </c>
      <c r="G23" s="8">
        <v>125</v>
      </c>
      <c r="H23" s="104">
        <v>1553</v>
      </c>
      <c r="I23" s="13">
        <v>751</v>
      </c>
      <c r="J23" s="104">
        <v>2304</v>
      </c>
      <c r="K23" s="11">
        <v>58581</v>
      </c>
    </row>
    <row r="24" spans="2:11" ht="17.5" thickBot="1">
      <c r="B24" s="8">
        <v>115</v>
      </c>
      <c r="C24" s="106">
        <v>5321</v>
      </c>
      <c r="D24" s="106">
        <v>5667</v>
      </c>
      <c r="E24" s="104">
        <v>10988</v>
      </c>
      <c r="F24" s="105">
        <v>124960</v>
      </c>
      <c r="G24" s="8">
        <v>124</v>
      </c>
      <c r="H24" s="104">
        <v>4802</v>
      </c>
      <c r="I24" s="104">
        <v>2731</v>
      </c>
      <c r="J24" s="104">
        <v>7533</v>
      </c>
      <c r="K24" s="11">
        <v>66114</v>
      </c>
    </row>
    <row r="25" spans="2:11" ht="17.5" thickBot="1">
      <c r="B25" s="8">
        <v>114</v>
      </c>
      <c r="C25" s="106">
        <v>5378</v>
      </c>
      <c r="D25" s="106">
        <v>6129</v>
      </c>
      <c r="E25" s="104">
        <v>11507</v>
      </c>
      <c r="F25" s="105">
        <v>136467</v>
      </c>
      <c r="G25" s="8">
        <v>123</v>
      </c>
      <c r="H25" s="104">
        <v>4951</v>
      </c>
      <c r="I25" s="104">
        <v>4140</v>
      </c>
      <c r="J25" s="104">
        <v>9091</v>
      </c>
      <c r="K25" s="11">
        <v>75205</v>
      </c>
    </row>
    <row r="26" spans="2:11" ht="17.5" thickBot="1">
      <c r="B26" s="8">
        <v>113</v>
      </c>
      <c r="C26" s="106">
        <v>4921</v>
      </c>
      <c r="D26" s="106">
        <v>5216</v>
      </c>
      <c r="E26" s="104">
        <v>10137</v>
      </c>
      <c r="F26" s="105">
        <v>146604</v>
      </c>
      <c r="G26" s="8">
        <v>122</v>
      </c>
      <c r="H26" s="104">
        <v>2819</v>
      </c>
      <c r="I26" s="104">
        <v>1540</v>
      </c>
      <c r="J26" s="104">
        <v>4359</v>
      </c>
      <c r="K26" s="11">
        <v>79564</v>
      </c>
    </row>
    <row r="27" spans="2:11" ht="17.5" thickBot="1">
      <c r="B27" s="8">
        <v>112</v>
      </c>
      <c r="C27" s="106">
        <v>5864</v>
      </c>
      <c r="D27" s="106">
        <v>6285</v>
      </c>
      <c r="E27" s="104">
        <v>12149</v>
      </c>
      <c r="F27" s="105">
        <v>158753</v>
      </c>
      <c r="G27" s="8">
        <v>121</v>
      </c>
      <c r="H27" s="104">
        <v>4818</v>
      </c>
      <c r="I27" s="104">
        <v>3642</v>
      </c>
      <c r="J27" s="104">
        <v>8460</v>
      </c>
      <c r="K27" s="11">
        <v>88024</v>
      </c>
    </row>
    <row r="28" spans="2:11" ht="17.5" thickBot="1">
      <c r="B28" s="8">
        <v>111</v>
      </c>
      <c r="C28" s="106">
        <v>4689</v>
      </c>
      <c r="D28" s="106">
        <v>5381</v>
      </c>
      <c r="E28" s="104">
        <v>10070</v>
      </c>
      <c r="F28" s="105">
        <v>168823</v>
      </c>
      <c r="G28" s="8">
        <v>120</v>
      </c>
      <c r="H28" s="104">
        <v>3490</v>
      </c>
      <c r="I28" s="104">
        <v>3456</v>
      </c>
      <c r="J28" s="104">
        <v>6946</v>
      </c>
      <c r="K28" s="11">
        <v>94970</v>
      </c>
    </row>
    <row r="29" spans="2:11" ht="17.5" thickBot="1">
      <c r="B29" s="8">
        <v>110</v>
      </c>
      <c r="C29" s="106">
        <v>5052</v>
      </c>
      <c r="D29" s="106">
        <v>5509</v>
      </c>
      <c r="E29" s="104">
        <v>10561</v>
      </c>
      <c r="F29" s="105">
        <v>179384</v>
      </c>
      <c r="G29" s="8">
        <v>119</v>
      </c>
      <c r="H29" s="104">
        <v>2875</v>
      </c>
      <c r="I29" s="104">
        <v>1861</v>
      </c>
      <c r="J29" s="104">
        <v>4736</v>
      </c>
      <c r="K29" s="11">
        <v>99706</v>
      </c>
    </row>
    <row r="30" spans="2:11" ht="17.5" thickBot="1">
      <c r="B30" s="8">
        <v>109</v>
      </c>
      <c r="C30" s="106">
        <v>4547</v>
      </c>
      <c r="D30" s="106">
        <v>4989</v>
      </c>
      <c r="E30" s="104">
        <v>9536</v>
      </c>
      <c r="F30" s="105">
        <v>188920</v>
      </c>
      <c r="G30" s="8">
        <v>118</v>
      </c>
      <c r="H30" s="104">
        <v>5503</v>
      </c>
      <c r="I30" s="104">
        <v>4521</v>
      </c>
      <c r="J30" s="104">
        <v>10024</v>
      </c>
      <c r="K30" s="11">
        <v>109730</v>
      </c>
    </row>
    <row r="31" spans="2:11" ht="17.5" thickBot="1">
      <c r="B31" s="8">
        <v>108</v>
      </c>
      <c r="C31" s="106">
        <v>4900</v>
      </c>
      <c r="D31" s="106">
        <v>5424</v>
      </c>
      <c r="E31" s="104">
        <v>10324</v>
      </c>
      <c r="F31" s="105">
        <v>199244</v>
      </c>
      <c r="G31" s="8">
        <v>117</v>
      </c>
      <c r="H31" s="104">
        <v>2329</v>
      </c>
      <c r="I31" s="104">
        <v>2354</v>
      </c>
      <c r="J31" s="104">
        <v>4683</v>
      </c>
      <c r="K31" s="11">
        <v>114413</v>
      </c>
    </row>
    <row r="32" spans="2:11" ht="17.5" thickBot="1">
      <c r="B32" s="8">
        <v>107</v>
      </c>
      <c r="C32" s="106">
        <v>4208</v>
      </c>
      <c r="D32" s="106">
        <v>4767</v>
      </c>
      <c r="E32" s="104">
        <v>8975</v>
      </c>
      <c r="F32" s="105">
        <v>208219</v>
      </c>
      <c r="G32" s="8">
        <v>116</v>
      </c>
      <c r="H32" s="104">
        <v>2549</v>
      </c>
      <c r="I32" s="104">
        <v>1750</v>
      </c>
      <c r="J32" s="104">
        <v>4299</v>
      </c>
      <c r="K32" s="11">
        <v>118712</v>
      </c>
    </row>
    <row r="33" spans="2:11" ht="17.5" thickBot="1">
      <c r="B33" s="8">
        <v>106</v>
      </c>
      <c r="C33" s="106">
        <v>4418</v>
      </c>
      <c r="D33" s="106">
        <v>4691</v>
      </c>
      <c r="E33" s="104">
        <v>9109</v>
      </c>
      <c r="F33" s="105">
        <v>217328</v>
      </c>
      <c r="G33" s="8">
        <v>115</v>
      </c>
      <c r="H33" s="104">
        <v>5056</v>
      </c>
      <c r="I33" s="104">
        <v>4284</v>
      </c>
      <c r="J33" s="104">
        <v>9340</v>
      </c>
      <c r="K33" s="11">
        <v>128052</v>
      </c>
    </row>
    <row r="34" spans="2:11" ht="17.5" thickBot="1">
      <c r="B34" s="8">
        <v>105</v>
      </c>
      <c r="C34" s="106">
        <v>4250</v>
      </c>
      <c r="D34" s="106">
        <v>4732</v>
      </c>
      <c r="E34" s="104">
        <v>8982</v>
      </c>
      <c r="F34" s="105">
        <v>226310</v>
      </c>
      <c r="G34" s="8">
        <v>114</v>
      </c>
      <c r="H34" s="104">
        <v>2384</v>
      </c>
      <c r="I34" s="104">
        <v>2413</v>
      </c>
      <c r="J34" s="104">
        <v>4797</v>
      </c>
      <c r="K34" s="11">
        <v>132849</v>
      </c>
    </row>
    <row r="35" spans="2:11" ht="17.5" thickBot="1">
      <c r="B35" s="10">
        <v>104</v>
      </c>
      <c r="C35" s="107">
        <v>4538</v>
      </c>
      <c r="D35" s="107">
        <v>4808</v>
      </c>
      <c r="E35" s="108">
        <v>9346</v>
      </c>
      <c r="F35" s="109">
        <v>235656</v>
      </c>
      <c r="G35" s="10">
        <v>113</v>
      </c>
      <c r="H35" s="108">
        <v>2496</v>
      </c>
      <c r="I35" s="108">
        <v>1754</v>
      </c>
      <c r="J35" s="108">
        <v>4250</v>
      </c>
      <c r="K35" s="12">
        <v>137099</v>
      </c>
    </row>
    <row r="36" spans="2:11" ht="17.5" thickBot="1">
      <c r="B36" s="7">
        <v>103</v>
      </c>
      <c r="C36" s="110">
        <v>3583</v>
      </c>
      <c r="D36" s="110">
        <v>3891</v>
      </c>
      <c r="E36" s="111">
        <v>7474</v>
      </c>
      <c r="F36" s="112">
        <v>243130</v>
      </c>
      <c r="G36" s="7">
        <v>112</v>
      </c>
      <c r="H36" s="111">
        <v>3817</v>
      </c>
      <c r="I36" s="113">
        <v>3267</v>
      </c>
      <c r="J36" s="111">
        <v>7084</v>
      </c>
      <c r="K36" s="112">
        <v>144183</v>
      </c>
    </row>
    <row r="37" spans="2:11" ht="17.5" thickBot="1">
      <c r="B37" s="8">
        <v>102</v>
      </c>
      <c r="C37" s="106">
        <v>3657</v>
      </c>
      <c r="D37" s="106">
        <v>3881</v>
      </c>
      <c r="E37" s="104">
        <v>7538</v>
      </c>
      <c r="F37" s="11">
        <v>250668</v>
      </c>
      <c r="G37" s="8">
        <v>111</v>
      </c>
      <c r="H37" s="104">
        <v>3022</v>
      </c>
      <c r="I37" s="114">
        <v>3135</v>
      </c>
      <c r="J37" s="104">
        <v>6157</v>
      </c>
      <c r="K37" s="11">
        <v>150340</v>
      </c>
    </row>
    <row r="38" spans="2:11" ht="17.5" thickBot="1">
      <c r="B38" s="8">
        <v>101</v>
      </c>
      <c r="C38" s="106">
        <v>3465</v>
      </c>
      <c r="D38" s="106">
        <v>3685</v>
      </c>
      <c r="E38" s="104">
        <v>7150</v>
      </c>
      <c r="F38" s="11">
        <v>257818</v>
      </c>
      <c r="G38" s="8">
        <v>110</v>
      </c>
      <c r="H38" s="104">
        <v>2700</v>
      </c>
      <c r="I38" s="114">
        <v>2186</v>
      </c>
      <c r="J38" s="104">
        <v>4886</v>
      </c>
      <c r="K38" s="11">
        <v>155226</v>
      </c>
    </row>
    <row r="39" spans="2:11" ht="17.5" thickBot="1">
      <c r="B39" s="8">
        <v>100</v>
      </c>
      <c r="C39" s="106">
        <v>3350</v>
      </c>
      <c r="D39" s="106">
        <v>3577</v>
      </c>
      <c r="E39" s="104">
        <v>6927</v>
      </c>
      <c r="F39" s="11">
        <v>264745</v>
      </c>
      <c r="G39" s="8">
        <v>109</v>
      </c>
      <c r="H39" s="104">
        <v>2843</v>
      </c>
      <c r="I39" s="114">
        <v>2605</v>
      </c>
      <c r="J39" s="104">
        <v>5448</v>
      </c>
      <c r="K39" s="11">
        <v>160674</v>
      </c>
    </row>
    <row r="40" spans="2:11" ht="17.5" thickBot="1">
      <c r="B40" s="8">
        <v>99</v>
      </c>
      <c r="C40" s="106">
        <v>3632</v>
      </c>
      <c r="D40" s="106">
        <v>3643</v>
      </c>
      <c r="E40" s="104">
        <v>7275</v>
      </c>
      <c r="F40" s="11">
        <v>272020</v>
      </c>
      <c r="G40" s="8">
        <v>108</v>
      </c>
      <c r="H40" s="104">
        <v>2969</v>
      </c>
      <c r="I40" s="114">
        <v>2695</v>
      </c>
      <c r="J40" s="104">
        <v>5664</v>
      </c>
      <c r="K40" s="11">
        <v>166338</v>
      </c>
    </row>
    <row r="41" spans="2:11" ht="17.5" thickBot="1">
      <c r="B41" s="8">
        <v>98</v>
      </c>
      <c r="C41" s="106">
        <v>3158</v>
      </c>
      <c r="D41" s="106">
        <v>3250</v>
      </c>
      <c r="E41" s="104">
        <v>6408</v>
      </c>
      <c r="F41" s="11">
        <v>278428</v>
      </c>
      <c r="G41" s="8">
        <v>107</v>
      </c>
      <c r="H41" s="104">
        <v>3004</v>
      </c>
      <c r="I41" s="114">
        <v>2908</v>
      </c>
      <c r="J41" s="104">
        <v>5912</v>
      </c>
      <c r="K41" s="11">
        <v>172250</v>
      </c>
    </row>
    <row r="42" spans="2:11" ht="17.5" thickBot="1">
      <c r="B42" s="8">
        <v>97</v>
      </c>
      <c r="C42" s="106">
        <v>2967</v>
      </c>
      <c r="D42" s="106">
        <v>3135</v>
      </c>
      <c r="E42" s="104">
        <v>6102</v>
      </c>
      <c r="F42" s="11">
        <v>284530</v>
      </c>
      <c r="G42" s="8">
        <v>106</v>
      </c>
      <c r="H42" s="104">
        <v>2196</v>
      </c>
      <c r="I42" s="114">
        <v>2347</v>
      </c>
      <c r="J42" s="104">
        <v>4543</v>
      </c>
      <c r="K42" s="11">
        <v>176793</v>
      </c>
    </row>
    <row r="43" spans="2:11" ht="17.5" thickBot="1">
      <c r="B43" s="8">
        <v>96</v>
      </c>
      <c r="C43" s="106">
        <v>2937</v>
      </c>
      <c r="D43" s="106">
        <v>2974</v>
      </c>
      <c r="E43" s="104">
        <v>5911</v>
      </c>
      <c r="F43" s="11">
        <v>290441</v>
      </c>
      <c r="G43" s="8">
        <v>105</v>
      </c>
      <c r="H43" s="104">
        <v>2945</v>
      </c>
      <c r="I43" s="114">
        <v>2621</v>
      </c>
      <c r="J43" s="104">
        <v>5566</v>
      </c>
      <c r="K43" s="11">
        <v>182359</v>
      </c>
    </row>
    <row r="44" spans="2:11" ht="17.5" thickBot="1">
      <c r="B44" s="8">
        <v>95</v>
      </c>
      <c r="C44" s="106">
        <v>3000</v>
      </c>
      <c r="D44" s="106">
        <v>3066</v>
      </c>
      <c r="E44" s="104">
        <v>6066</v>
      </c>
      <c r="F44" s="11">
        <v>296507</v>
      </c>
      <c r="G44" s="8">
        <v>104</v>
      </c>
      <c r="H44" s="104">
        <v>2393</v>
      </c>
      <c r="I44" s="114">
        <v>2245</v>
      </c>
      <c r="J44" s="104">
        <v>4638</v>
      </c>
      <c r="K44" s="11">
        <v>186997</v>
      </c>
    </row>
    <row r="45" spans="2:11" ht="17.5" thickBot="1">
      <c r="B45" s="8">
        <v>94</v>
      </c>
      <c r="C45" s="106">
        <v>2755</v>
      </c>
      <c r="D45" s="106">
        <v>2763</v>
      </c>
      <c r="E45" s="104">
        <v>5518</v>
      </c>
      <c r="F45" s="11">
        <v>302025</v>
      </c>
      <c r="G45" s="8">
        <v>103</v>
      </c>
      <c r="H45" s="104">
        <v>2815</v>
      </c>
      <c r="I45" s="114">
        <v>3321</v>
      </c>
      <c r="J45" s="104">
        <v>6136</v>
      </c>
      <c r="K45" s="11">
        <v>193133</v>
      </c>
    </row>
    <row r="46" spans="2:11" ht="17.5" thickBot="1">
      <c r="B46" s="8">
        <v>93</v>
      </c>
      <c r="C46" s="106">
        <v>2649</v>
      </c>
      <c r="D46" s="106">
        <v>2763</v>
      </c>
      <c r="E46" s="104">
        <v>5412</v>
      </c>
      <c r="F46" s="11">
        <v>307437</v>
      </c>
      <c r="G46" s="8">
        <v>102</v>
      </c>
      <c r="H46" s="104">
        <v>2534</v>
      </c>
      <c r="I46" s="114">
        <v>2463</v>
      </c>
      <c r="J46" s="104">
        <v>4997</v>
      </c>
      <c r="K46" s="11">
        <v>198130</v>
      </c>
    </row>
    <row r="47" spans="2:11" ht="17.5" thickBot="1">
      <c r="B47" s="8">
        <v>92</v>
      </c>
      <c r="C47" s="106">
        <v>2600</v>
      </c>
      <c r="D47" s="106">
        <v>2572</v>
      </c>
      <c r="E47" s="104">
        <v>5172</v>
      </c>
      <c r="F47" s="11">
        <v>312609</v>
      </c>
      <c r="G47" s="8">
        <v>101</v>
      </c>
      <c r="H47" s="104">
        <v>2835</v>
      </c>
      <c r="I47" s="114">
        <v>2880</v>
      </c>
      <c r="J47" s="104">
        <v>5715</v>
      </c>
      <c r="K47" s="11">
        <v>203845</v>
      </c>
    </row>
    <row r="48" spans="2:11" ht="17.5" thickBot="1">
      <c r="B48" s="8">
        <v>91</v>
      </c>
      <c r="C48" s="106">
        <v>2476</v>
      </c>
      <c r="D48" s="106">
        <v>2600</v>
      </c>
      <c r="E48" s="104">
        <v>5076</v>
      </c>
      <c r="F48" s="11">
        <v>317685</v>
      </c>
      <c r="G48" s="8">
        <v>100</v>
      </c>
      <c r="H48" s="104">
        <v>2752</v>
      </c>
      <c r="I48" s="114">
        <v>3214</v>
      </c>
      <c r="J48" s="104">
        <v>5966</v>
      </c>
      <c r="K48" s="11">
        <v>209811</v>
      </c>
    </row>
    <row r="49" spans="2:11" ht="17.5" thickBot="1">
      <c r="B49" s="8">
        <v>90</v>
      </c>
      <c r="C49" s="106">
        <v>2730</v>
      </c>
      <c r="D49" s="106">
        <v>2644</v>
      </c>
      <c r="E49" s="104">
        <v>5374</v>
      </c>
      <c r="F49" s="11">
        <v>323059</v>
      </c>
      <c r="G49" s="8">
        <v>99</v>
      </c>
      <c r="H49" s="104">
        <v>2709</v>
      </c>
      <c r="I49" s="114">
        <v>3040</v>
      </c>
      <c r="J49" s="104">
        <v>5749</v>
      </c>
      <c r="K49" s="11">
        <v>215560</v>
      </c>
    </row>
    <row r="50" spans="2:11" ht="17.5" thickBot="1">
      <c r="B50" s="8">
        <v>89</v>
      </c>
      <c r="C50" s="106">
        <v>2433</v>
      </c>
      <c r="D50" s="106">
        <v>2351</v>
      </c>
      <c r="E50" s="104">
        <v>4784</v>
      </c>
      <c r="F50" s="11">
        <v>327843</v>
      </c>
      <c r="G50" s="8">
        <v>98</v>
      </c>
      <c r="H50" s="104">
        <v>3012</v>
      </c>
      <c r="I50" s="114">
        <v>3239</v>
      </c>
      <c r="J50" s="104">
        <v>6251</v>
      </c>
      <c r="K50" s="11">
        <v>221811</v>
      </c>
    </row>
    <row r="51" spans="2:11" ht="17.5" thickBot="1">
      <c r="B51" s="8">
        <v>88</v>
      </c>
      <c r="C51" s="106">
        <v>2340</v>
      </c>
      <c r="D51" s="106">
        <v>2189</v>
      </c>
      <c r="E51" s="104">
        <v>4529</v>
      </c>
      <c r="F51" s="11">
        <v>332372</v>
      </c>
      <c r="G51" s="8">
        <v>97</v>
      </c>
      <c r="H51" s="104">
        <v>2449</v>
      </c>
      <c r="I51" s="114">
        <v>2628</v>
      </c>
      <c r="J51" s="104">
        <v>5077</v>
      </c>
      <c r="K51" s="11">
        <v>226888</v>
      </c>
    </row>
    <row r="52" spans="2:11" ht="17.5" thickBot="1">
      <c r="B52" s="8">
        <v>87</v>
      </c>
      <c r="C52" s="106">
        <v>2487</v>
      </c>
      <c r="D52" s="106">
        <v>2275</v>
      </c>
      <c r="E52" s="104">
        <v>4762</v>
      </c>
      <c r="F52" s="11">
        <v>337134</v>
      </c>
      <c r="G52" s="8">
        <v>96</v>
      </c>
      <c r="H52" s="104">
        <v>3009</v>
      </c>
      <c r="I52" s="114">
        <v>3725</v>
      </c>
      <c r="J52" s="104">
        <v>6734</v>
      </c>
      <c r="K52" s="11">
        <v>233622</v>
      </c>
    </row>
    <row r="53" spans="2:11" ht="17.5" thickBot="1">
      <c r="B53" s="8">
        <v>86</v>
      </c>
      <c r="C53" s="106">
        <v>2330</v>
      </c>
      <c r="D53" s="106">
        <v>2184</v>
      </c>
      <c r="E53" s="104">
        <v>4514</v>
      </c>
      <c r="F53" s="11">
        <v>341648</v>
      </c>
      <c r="G53" s="8">
        <v>95</v>
      </c>
      <c r="H53" s="104">
        <v>2393</v>
      </c>
      <c r="I53" s="114">
        <v>2807</v>
      </c>
      <c r="J53" s="104">
        <v>5200</v>
      </c>
      <c r="K53" s="11">
        <v>238822</v>
      </c>
    </row>
    <row r="54" spans="2:11" ht="17.5" thickBot="1">
      <c r="B54" s="8">
        <v>85</v>
      </c>
      <c r="C54" s="106">
        <v>2220</v>
      </c>
      <c r="D54" s="106">
        <v>2031</v>
      </c>
      <c r="E54" s="104">
        <v>4251</v>
      </c>
      <c r="F54" s="11">
        <v>345899</v>
      </c>
      <c r="G54" s="8">
        <v>94</v>
      </c>
      <c r="H54" s="104">
        <v>2815</v>
      </c>
      <c r="I54" s="114">
        <v>2926</v>
      </c>
      <c r="J54" s="104">
        <v>5741</v>
      </c>
      <c r="K54" s="11">
        <v>244563</v>
      </c>
    </row>
    <row r="55" spans="2:11" ht="17.5" thickBot="1">
      <c r="B55" s="8">
        <v>84</v>
      </c>
      <c r="C55" s="106">
        <v>2272</v>
      </c>
      <c r="D55" s="106">
        <v>2009</v>
      </c>
      <c r="E55" s="104">
        <v>4281</v>
      </c>
      <c r="F55" s="11">
        <v>350180</v>
      </c>
      <c r="G55" s="8">
        <v>93</v>
      </c>
      <c r="H55" s="104">
        <v>2210</v>
      </c>
      <c r="I55" s="114">
        <v>2467</v>
      </c>
      <c r="J55" s="104">
        <v>4677</v>
      </c>
      <c r="K55" s="11">
        <v>249240</v>
      </c>
    </row>
    <row r="56" spans="2:11" ht="17.5" thickBot="1">
      <c r="B56" s="8">
        <v>83</v>
      </c>
      <c r="C56" s="106">
        <v>2119</v>
      </c>
      <c r="D56" s="106">
        <v>1870</v>
      </c>
      <c r="E56" s="104">
        <v>3989</v>
      </c>
      <c r="F56" s="11">
        <v>354169</v>
      </c>
      <c r="G56" s="8">
        <v>92</v>
      </c>
      <c r="H56" s="104">
        <v>3063</v>
      </c>
      <c r="I56" s="114">
        <v>3887</v>
      </c>
      <c r="J56" s="104">
        <v>6950</v>
      </c>
      <c r="K56" s="11">
        <v>256190</v>
      </c>
    </row>
    <row r="57" spans="2:11" ht="17.5" thickBot="1">
      <c r="B57" s="8">
        <v>82</v>
      </c>
      <c r="C57" s="106">
        <v>2205</v>
      </c>
      <c r="D57" s="106">
        <v>1898</v>
      </c>
      <c r="E57" s="104">
        <v>4103</v>
      </c>
      <c r="F57" s="11">
        <v>358272</v>
      </c>
      <c r="G57" s="8">
        <v>91</v>
      </c>
      <c r="H57" s="104">
        <v>2768</v>
      </c>
      <c r="I57" s="114">
        <v>2892</v>
      </c>
      <c r="J57" s="104">
        <v>5660</v>
      </c>
      <c r="K57" s="11">
        <v>261850</v>
      </c>
    </row>
    <row r="58" spans="2:11" ht="17.5" thickBot="1">
      <c r="B58" s="8">
        <v>81</v>
      </c>
      <c r="C58" s="106">
        <v>2074</v>
      </c>
      <c r="D58" s="106">
        <v>1817</v>
      </c>
      <c r="E58" s="104">
        <v>3891</v>
      </c>
      <c r="F58" s="11">
        <v>362163</v>
      </c>
      <c r="G58" s="8">
        <v>90</v>
      </c>
      <c r="H58" s="104">
        <v>2414</v>
      </c>
      <c r="I58" s="114">
        <v>2647</v>
      </c>
      <c r="J58" s="104">
        <v>5061</v>
      </c>
      <c r="K58" s="11">
        <v>266911</v>
      </c>
    </row>
    <row r="59" spans="2:11" ht="17.5" thickBot="1">
      <c r="B59" s="8">
        <v>80</v>
      </c>
      <c r="C59" s="106">
        <v>1971</v>
      </c>
      <c r="D59" s="106">
        <v>1736</v>
      </c>
      <c r="E59" s="104">
        <v>3707</v>
      </c>
      <c r="F59" s="11">
        <v>365870</v>
      </c>
      <c r="G59" s="8">
        <v>89</v>
      </c>
      <c r="H59" s="104">
        <v>2153</v>
      </c>
      <c r="I59" s="114">
        <v>2616</v>
      </c>
      <c r="J59" s="104">
        <v>4769</v>
      </c>
      <c r="K59" s="11">
        <v>271680</v>
      </c>
    </row>
    <row r="60" spans="2:11" ht="17.5" thickBot="1">
      <c r="B60" s="8">
        <v>79</v>
      </c>
      <c r="C60" s="106">
        <v>1995</v>
      </c>
      <c r="D60" s="106">
        <v>1791</v>
      </c>
      <c r="E60" s="104">
        <v>3786</v>
      </c>
      <c r="F60" s="11">
        <v>369656</v>
      </c>
      <c r="G60" s="8">
        <v>88</v>
      </c>
      <c r="H60" s="104">
        <v>3037</v>
      </c>
      <c r="I60" s="114">
        <v>3662</v>
      </c>
      <c r="J60" s="104">
        <v>6699</v>
      </c>
      <c r="K60" s="11">
        <v>278379</v>
      </c>
    </row>
    <row r="61" spans="2:11" ht="17.5" thickBot="1">
      <c r="B61" s="8">
        <v>78</v>
      </c>
      <c r="C61" s="106">
        <v>2051</v>
      </c>
      <c r="D61" s="106">
        <v>1776</v>
      </c>
      <c r="E61" s="104">
        <v>3827</v>
      </c>
      <c r="F61" s="11">
        <v>373483</v>
      </c>
      <c r="G61" s="8">
        <v>87</v>
      </c>
      <c r="H61" s="104">
        <v>2702</v>
      </c>
      <c r="I61" s="114">
        <v>3026</v>
      </c>
      <c r="J61" s="104">
        <v>5728</v>
      </c>
      <c r="K61" s="11">
        <v>284107</v>
      </c>
    </row>
    <row r="62" spans="2:11" ht="17.5" thickBot="1">
      <c r="B62" s="8">
        <v>77</v>
      </c>
      <c r="C62" s="106">
        <v>1873</v>
      </c>
      <c r="D62" s="106">
        <v>1530</v>
      </c>
      <c r="E62" s="104">
        <v>3403</v>
      </c>
      <c r="F62" s="11">
        <v>376886</v>
      </c>
      <c r="G62" s="8">
        <v>86</v>
      </c>
      <c r="H62" s="104">
        <v>2194</v>
      </c>
      <c r="I62" s="114">
        <v>2518</v>
      </c>
      <c r="J62" s="104">
        <v>4712</v>
      </c>
      <c r="K62" s="11">
        <v>288819</v>
      </c>
    </row>
    <row r="63" spans="2:11" ht="17.5" thickBot="1">
      <c r="B63" s="8">
        <v>76</v>
      </c>
      <c r="C63" s="106">
        <v>1902</v>
      </c>
      <c r="D63" s="106">
        <v>1594</v>
      </c>
      <c r="E63" s="104">
        <v>3496</v>
      </c>
      <c r="F63" s="11">
        <v>380382</v>
      </c>
      <c r="G63" s="8">
        <v>85</v>
      </c>
      <c r="H63" s="104">
        <v>2821</v>
      </c>
      <c r="I63" s="114">
        <v>3470</v>
      </c>
      <c r="J63" s="104">
        <v>6291</v>
      </c>
      <c r="K63" s="11">
        <v>295110</v>
      </c>
    </row>
    <row r="64" spans="2:11" ht="17.5" thickBot="1">
      <c r="B64" s="8">
        <v>75</v>
      </c>
      <c r="C64" s="106">
        <v>1868</v>
      </c>
      <c r="D64" s="106">
        <v>1556</v>
      </c>
      <c r="E64" s="104">
        <v>3424</v>
      </c>
      <c r="F64" s="11">
        <v>383806</v>
      </c>
      <c r="G64" s="8">
        <v>84</v>
      </c>
      <c r="H64" s="104">
        <v>3337</v>
      </c>
      <c r="I64" s="114">
        <v>3915</v>
      </c>
      <c r="J64" s="104">
        <v>7252</v>
      </c>
      <c r="K64" s="11">
        <v>302362</v>
      </c>
    </row>
    <row r="65" spans="2:11" ht="17.5" thickBot="1">
      <c r="B65" s="8">
        <v>74</v>
      </c>
      <c r="C65" s="106">
        <v>1698</v>
      </c>
      <c r="D65" s="106">
        <v>1431</v>
      </c>
      <c r="E65" s="104">
        <v>3129</v>
      </c>
      <c r="F65" s="11">
        <v>386935</v>
      </c>
      <c r="G65" s="8">
        <v>83</v>
      </c>
      <c r="H65" s="104">
        <v>3008</v>
      </c>
      <c r="I65" s="114">
        <v>3513</v>
      </c>
      <c r="J65" s="104">
        <v>6521</v>
      </c>
      <c r="K65" s="11">
        <v>308883</v>
      </c>
    </row>
    <row r="66" spans="2:11" ht="17.5" thickBot="1">
      <c r="B66" s="8">
        <v>73</v>
      </c>
      <c r="C66" s="106">
        <v>1777</v>
      </c>
      <c r="D66" s="106">
        <v>1451</v>
      </c>
      <c r="E66" s="104">
        <v>3228</v>
      </c>
      <c r="F66" s="11">
        <v>390163</v>
      </c>
      <c r="G66" s="8">
        <v>82</v>
      </c>
      <c r="H66" s="104">
        <v>2669</v>
      </c>
      <c r="I66" s="114">
        <v>3155</v>
      </c>
      <c r="J66" s="104">
        <v>5824</v>
      </c>
      <c r="K66" s="11">
        <v>314707</v>
      </c>
    </row>
    <row r="67" spans="2:11" ht="17.5" thickBot="1">
      <c r="B67" s="8">
        <v>72</v>
      </c>
      <c r="C67" s="106">
        <v>1689</v>
      </c>
      <c r="D67" s="106">
        <v>1332</v>
      </c>
      <c r="E67" s="104">
        <v>3021</v>
      </c>
      <c r="F67" s="11">
        <v>393184</v>
      </c>
      <c r="G67" s="8">
        <v>81</v>
      </c>
      <c r="H67" s="104">
        <v>4534</v>
      </c>
      <c r="I67" s="114">
        <v>5903</v>
      </c>
      <c r="J67" s="104">
        <v>10437</v>
      </c>
      <c r="K67" s="11">
        <v>325144</v>
      </c>
    </row>
    <row r="68" spans="2:11" ht="17.5" thickBot="1">
      <c r="B68" s="8">
        <v>71</v>
      </c>
      <c r="C68" s="106">
        <v>1589</v>
      </c>
      <c r="D68" s="106">
        <v>1303</v>
      </c>
      <c r="E68" s="104">
        <v>2892</v>
      </c>
      <c r="F68" s="11">
        <v>396076</v>
      </c>
      <c r="G68" s="8">
        <v>80</v>
      </c>
      <c r="H68" s="104">
        <v>4605</v>
      </c>
      <c r="I68" s="114">
        <v>5173</v>
      </c>
      <c r="J68" s="104">
        <v>9778</v>
      </c>
      <c r="K68" s="11">
        <v>334922</v>
      </c>
    </row>
    <row r="69" spans="2:11" ht="17.5" thickBot="1">
      <c r="B69" s="8">
        <v>70</v>
      </c>
      <c r="C69" s="106">
        <v>1653</v>
      </c>
      <c r="D69" s="106">
        <v>1276</v>
      </c>
      <c r="E69" s="104">
        <v>2929</v>
      </c>
      <c r="F69" s="11">
        <v>399005</v>
      </c>
      <c r="G69" s="8">
        <v>79</v>
      </c>
      <c r="H69" s="104">
        <v>3681</v>
      </c>
      <c r="I69" s="114">
        <v>4534</v>
      </c>
      <c r="J69" s="104">
        <v>8215</v>
      </c>
      <c r="K69" s="11">
        <v>343137</v>
      </c>
    </row>
    <row r="70" spans="2:11" ht="17.5" thickBot="1">
      <c r="B70" s="8">
        <v>69</v>
      </c>
      <c r="C70" s="106">
        <v>1654</v>
      </c>
      <c r="D70" s="106">
        <v>1251</v>
      </c>
      <c r="E70" s="104">
        <v>2905</v>
      </c>
      <c r="F70" s="11">
        <v>401910</v>
      </c>
      <c r="G70" s="8">
        <v>78</v>
      </c>
      <c r="H70" s="104">
        <v>5102</v>
      </c>
      <c r="I70" s="114">
        <v>5601</v>
      </c>
      <c r="J70" s="104">
        <v>10703</v>
      </c>
      <c r="K70" s="11">
        <v>353840</v>
      </c>
    </row>
    <row r="71" spans="2:11" ht="17.5" thickBot="1">
      <c r="B71" s="10">
        <v>68</v>
      </c>
      <c r="C71" s="107">
        <v>1551</v>
      </c>
      <c r="D71" s="107">
        <v>1160</v>
      </c>
      <c r="E71" s="108">
        <v>2711</v>
      </c>
      <c r="F71" s="12">
        <v>404621</v>
      </c>
      <c r="G71" s="10">
        <v>77</v>
      </c>
      <c r="H71" s="108">
        <v>7172</v>
      </c>
      <c r="I71" s="115">
        <v>9044</v>
      </c>
      <c r="J71" s="108">
        <v>16216</v>
      </c>
      <c r="K71" s="12">
        <v>370056</v>
      </c>
    </row>
    <row r="72" spans="2:11" ht="17.5" thickBot="1">
      <c r="B72" s="7">
        <v>67</v>
      </c>
      <c r="C72" s="111">
        <v>1547</v>
      </c>
      <c r="D72" s="111">
        <v>1137</v>
      </c>
      <c r="E72" s="111">
        <v>2684</v>
      </c>
      <c r="F72" s="112">
        <v>407305</v>
      </c>
      <c r="G72" s="7">
        <v>76</v>
      </c>
      <c r="H72" s="111">
        <v>8721</v>
      </c>
      <c r="I72" s="111">
        <v>8853</v>
      </c>
      <c r="J72" s="111">
        <v>17574</v>
      </c>
      <c r="K72" s="112">
        <v>387630</v>
      </c>
    </row>
    <row r="73" spans="2:11" ht="17.5" thickBot="1">
      <c r="B73" s="8">
        <v>66</v>
      </c>
      <c r="C73" s="104">
        <v>1681</v>
      </c>
      <c r="D73" s="104">
        <v>1262</v>
      </c>
      <c r="E73" s="104">
        <v>2943</v>
      </c>
      <c r="F73" s="11">
        <v>410248</v>
      </c>
      <c r="G73" s="8">
        <v>75</v>
      </c>
      <c r="H73" s="104">
        <v>2959</v>
      </c>
      <c r="I73" s="104">
        <v>3836</v>
      </c>
      <c r="J73" s="104">
        <v>6795</v>
      </c>
      <c r="K73" s="11">
        <v>394425</v>
      </c>
    </row>
    <row r="74" spans="2:11" ht="17.5" thickBot="1">
      <c r="B74" s="8">
        <v>65</v>
      </c>
      <c r="C74" s="104">
        <v>1550</v>
      </c>
      <c r="D74" s="104">
        <v>1045</v>
      </c>
      <c r="E74" s="104">
        <v>2595</v>
      </c>
      <c r="F74" s="11">
        <v>412843</v>
      </c>
      <c r="G74" s="8">
        <v>74</v>
      </c>
      <c r="H74" s="104">
        <v>2734</v>
      </c>
      <c r="I74" s="104">
        <v>3452</v>
      </c>
      <c r="J74" s="104">
        <v>6186</v>
      </c>
      <c r="K74" s="11">
        <v>400611</v>
      </c>
    </row>
    <row r="75" spans="2:11" ht="17.5" thickBot="1">
      <c r="B75" s="8">
        <v>64</v>
      </c>
      <c r="C75" s="104">
        <v>1560</v>
      </c>
      <c r="D75" s="13">
        <v>966</v>
      </c>
      <c r="E75" s="104">
        <v>2526</v>
      </c>
      <c r="F75" s="11">
        <v>415369</v>
      </c>
      <c r="G75" s="8">
        <v>73</v>
      </c>
      <c r="H75" s="104">
        <v>5033</v>
      </c>
      <c r="I75" s="104">
        <v>6074</v>
      </c>
      <c r="J75" s="104">
        <v>11107</v>
      </c>
      <c r="K75" s="11">
        <v>411718</v>
      </c>
    </row>
    <row r="76" spans="2:11" ht="17.5" thickBot="1">
      <c r="B76" s="8">
        <v>63</v>
      </c>
      <c r="C76" s="104">
        <v>1510</v>
      </c>
      <c r="D76" s="104">
        <v>1055</v>
      </c>
      <c r="E76" s="104">
        <v>2565</v>
      </c>
      <c r="F76" s="11">
        <v>417934</v>
      </c>
      <c r="G76" s="8">
        <v>72</v>
      </c>
      <c r="H76" s="104">
        <v>2140</v>
      </c>
      <c r="I76" s="104">
        <v>2400</v>
      </c>
      <c r="J76" s="104">
        <v>4540</v>
      </c>
      <c r="K76" s="11">
        <v>416258</v>
      </c>
    </row>
    <row r="77" spans="2:11" ht="17.5" thickBot="1">
      <c r="B77" s="8">
        <v>62</v>
      </c>
      <c r="C77" s="104">
        <v>1404</v>
      </c>
      <c r="D77" s="13">
        <v>862</v>
      </c>
      <c r="E77" s="104">
        <v>2266</v>
      </c>
      <c r="F77" s="11">
        <v>420200</v>
      </c>
      <c r="G77" s="8">
        <v>71</v>
      </c>
      <c r="H77" s="104">
        <v>1419</v>
      </c>
      <c r="I77" s="104">
        <v>1816</v>
      </c>
      <c r="J77" s="104">
        <v>3235</v>
      </c>
      <c r="K77" s="11">
        <v>419493</v>
      </c>
    </row>
    <row r="78" spans="2:11" ht="17.5" thickBot="1">
      <c r="B78" s="8">
        <v>61</v>
      </c>
      <c r="C78" s="104">
        <v>1521</v>
      </c>
      <c r="D78" s="13">
        <v>989</v>
      </c>
      <c r="E78" s="104">
        <v>2510</v>
      </c>
      <c r="F78" s="11">
        <v>422710</v>
      </c>
      <c r="G78" s="8">
        <v>70</v>
      </c>
      <c r="H78" s="104">
        <v>1427</v>
      </c>
      <c r="I78" s="104">
        <v>1875</v>
      </c>
      <c r="J78" s="104">
        <v>3302</v>
      </c>
      <c r="K78" s="11">
        <v>422795</v>
      </c>
    </row>
    <row r="79" spans="2:11" ht="17.5" thickBot="1">
      <c r="B79" s="8">
        <v>60</v>
      </c>
      <c r="C79" s="104">
        <v>1573</v>
      </c>
      <c r="D79" s="13">
        <v>981</v>
      </c>
      <c r="E79" s="104">
        <v>2554</v>
      </c>
      <c r="F79" s="11">
        <v>425264</v>
      </c>
      <c r="G79" s="8">
        <v>69</v>
      </c>
      <c r="H79" s="104">
        <v>1145</v>
      </c>
      <c r="I79" s="104">
        <v>1308</v>
      </c>
      <c r="J79" s="104">
        <v>2453</v>
      </c>
      <c r="K79" s="11">
        <v>425248</v>
      </c>
    </row>
    <row r="80" spans="2:11" ht="17.5" thickBot="1">
      <c r="B80" s="8">
        <v>59</v>
      </c>
      <c r="C80" s="104">
        <v>1319</v>
      </c>
      <c r="D80" s="13">
        <v>848</v>
      </c>
      <c r="E80" s="104">
        <v>2167</v>
      </c>
      <c r="F80" s="11">
        <v>427431</v>
      </c>
      <c r="G80" s="8">
        <v>68</v>
      </c>
      <c r="H80" s="13">
        <v>588</v>
      </c>
      <c r="I80" s="13">
        <v>733</v>
      </c>
      <c r="J80" s="104">
        <v>1321</v>
      </c>
      <c r="K80" s="11">
        <v>426569</v>
      </c>
    </row>
    <row r="81" spans="2:11" ht="17.5" thickBot="1">
      <c r="B81" s="8">
        <v>58</v>
      </c>
      <c r="C81" s="104">
        <v>1758</v>
      </c>
      <c r="D81" s="13">
        <v>939</v>
      </c>
      <c r="E81" s="104">
        <v>2697</v>
      </c>
      <c r="F81" s="11">
        <v>430128</v>
      </c>
      <c r="G81" s="8">
        <v>67</v>
      </c>
      <c r="H81" s="13">
        <v>404</v>
      </c>
      <c r="I81" s="13">
        <v>377</v>
      </c>
      <c r="J81" s="13">
        <v>781</v>
      </c>
      <c r="K81" s="11">
        <v>427350</v>
      </c>
    </row>
    <row r="82" spans="2:11" ht="17.5" thickBot="1">
      <c r="B82" s="8">
        <v>57</v>
      </c>
      <c r="C82" s="104">
        <v>1213</v>
      </c>
      <c r="D82" s="13">
        <v>709</v>
      </c>
      <c r="E82" s="104">
        <v>1922</v>
      </c>
      <c r="F82" s="11">
        <v>432050</v>
      </c>
      <c r="G82" s="8">
        <v>66</v>
      </c>
      <c r="H82" s="13">
        <v>477</v>
      </c>
      <c r="I82" s="13">
        <v>537</v>
      </c>
      <c r="J82" s="104">
        <v>1014</v>
      </c>
      <c r="K82" s="11">
        <v>428364</v>
      </c>
    </row>
    <row r="83" spans="2:11" ht="17.5" thickBot="1">
      <c r="B83" s="8">
        <v>56</v>
      </c>
      <c r="C83" s="104">
        <v>1572</v>
      </c>
      <c r="D83" s="13">
        <v>822</v>
      </c>
      <c r="E83" s="104">
        <v>2394</v>
      </c>
      <c r="F83" s="11">
        <v>434444</v>
      </c>
      <c r="G83" s="8">
        <v>65</v>
      </c>
      <c r="H83" s="13">
        <v>102</v>
      </c>
      <c r="I83" s="13">
        <v>97</v>
      </c>
      <c r="J83" s="13">
        <v>199</v>
      </c>
      <c r="K83" s="11">
        <v>428563</v>
      </c>
    </row>
    <row r="84" spans="2:11" ht="17.5" thickBot="1">
      <c r="B84" s="8">
        <v>55</v>
      </c>
      <c r="C84" s="13">
        <v>926</v>
      </c>
      <c r="D84" s="13">
        <v>483</v>
      </c>
      <c r="E84" s="104">
        <v>1409</v>
      </c>
      <c r="F84" s="11">
        <v>435853</v>
      </c>
      <c r="G84" s="8">
        <v>63</v>
      </c>
      <c r="H84" s="13">
        <v>218</v>
      </c>
      <c r="I84" s="13">
        <v>185</v>
      </c>
      <c r="J84" s="13">
        <v>403</v>
      </c>
      <c r="K84" s="11">
        <v>428966</v>
      </c>
    </row>
    <row r="85" spans="2:11" ht="17.5" thickBot="1">
      <c r="B85" s="8">
        <v>54</v>
      </c>
      <c r="C85" s="104">
        <v>2320</v>
      </c>
      <c r="D85" s="104">
        <v>1117</v>
      </c>
      <c r="E85" s="104">
        <v>3437</v>
      </c>
      <c r="F85" s="11">
        <v>439290</v>
      </c>
      <c r="G85" s="8"/>
      <c r="H85" s="13"/>
      <c r="I85" s="13"/>
      <c r="J85" s="104"/>
      <c r="K85" s="11"/>
    </row>
    <row r="86" spans="2:11" ht="17.5" thickBot="1">
      <c r="B86" s="8">
        <v>53</v>
      </c>
      <c r="C86" s="13">
        <v>798</v>
      </c>
      <c r="D86" s="13">
        <v>459</v>
      </c>
      <c r="E86" s="104">
        <v>1257</v>
      </c>
      <c r="F86" s="11">
        <v>440547</v>
      </c>
      <c r="G86" s="129"/>
      <c r="H86" s="9"/>
      <c r="I86" s="9"/>
      <c r="J86" s="9"/>
      <c r="K86" s="130"/>
    </row>
    <row r="87" spans="2:11" ht="17.5" thickBot="1">
      <c r="B87" s="8">
        <v>52</v>
      </c>
      <c r="C87" s="13">
        <v>770</v>
      </c>
      <c r="D87" s="13">
        <v>456</v>
      </c>
      <c r="E87" s="104">
        <v>1226</v>
      </c>
      <c r="F87" s="11">
        <v>441773</v>
      </c>
      <c r="G87" s="129"/>
      <c r="H87" s="9"/>
      <c r="I87" s="9"/>
      <c r="J87" s="9"/>
      <c r="K87" s="130"/>
    </row>
    <row r="88" spans="2:11" ht="17.5" thickBot="1">
      <c r="B88" s="8">
        <v>51</v>
      </c>
      <c r="C88" s="13">
        <v>545</v>
      </c>
      <c r="D88" s="13">
        <v>324</v>
      </c>
      <c r="E88" s="13">
        <v>869</v>
      </c>
      <c r="F88" s="11">
        <v>442642</v>
      </c>
      <c r="G88" s="129"/>
      <c r="H88" s="9"/>
      <c r="I88" s="9"/>
      <c r="J88" s="9"/>
      <c r="K88" s="130"/>
    </row>
    <row r="89" spans="2:11" ht="17.5" thickBot="1">
      <c r="B89" s="8">
        <v>50</v>
      </c>
      <c r="C89" s="13">
        <v>469</v>
      </c>
      <c r="D89" s="13">
        <v>229</v>
      </c>
      <c r="E89" s="13">
        <v>698</v>
      </c>
      <c r="F89" s="11">
        <v>443340</v>
      </c>
      <c r="G89" s="129"/>
      <c r="H89" s="9"/>
      <c r="I89" s="9"/>
      <c r="J89" s="9"/>
      <c r="K89" s="130"/>
    </row>
    <row r="90" spans="2:11" ht="17.5" thickBot="1">
      <c r="B90" s="8">
        <v>49</v>
      </c>
      <c r="C90" s="13">
        <v>409</v>
      </c>
      <c r="D90" s="13">
        <v>205</v>
      </c>
      <c r="E90" s="13">
        <v>614</v>
      </c>
      <c r="F90" s="11">
        <v>443954</v>
      </c>
      <c r="G90" s="129"/>
      <c r="H90" s="9"/>
      <c r="I90" s="9"/>
      <c r="J90" s="9"/>
      <c r="K90" s="130"/>
    </row>
    <row r="91" spans="2:11" ht="17.5" thickBot="1">
      <c r="B91" s="8">
        <v>48</v>
      </c>
      <c r="C91" s="13">
        <v>364</v>
      </c>
      <c r="D91" s="13">
        <v>237</v>
      </c>
      <c r="E91" s="13">
        <v>601</v>
      </c>
      <c r="F91" s="11">
        <v>444555</v>
      </c>
      <c r="G91" s="129"/>
      <c r="H91" s="9"/>
      <c r="I91" s="9"/>
      <c r="J91" s="9"/>
      <c r="K91" s="130"/>
    </row>
    <row r="92" spans="2:11" ht="17.5" thickBot="1">
      <c r="B92" s="8">
        <v>47</v>
      </c>
      <c r="C92" s="13">
        <v>196</v>
      </c>
      <c r="D92" s="13">
        <v>105</v>
      </c>
      <c r="E92" s="13">
        <v>301</v>
      </c>
      <c r="F92" s="11">
        <v>444856</v>
      </c>
      <c r="G92" s="129"/>
      <c r="H92" s="9"/>
      <c r="I92" s="9"/>
      <c r="J92" s="9"/>
      <c r="K92" s="130"/>
    </row>
    <row r="93" spans="2:11" ht="17.5" thickBot="1">
      <c r="B93" s="8">
        <v>46</v>
      </c>
      <c r="C93" s="13">
        <v>169</v>
      </c>
      <c r="D93" s="13">
        <v>98</v>
      </c>
      <c r="E93" s="13">
        <v>267</v>
      </c>
      <c r="F93" s="11">
        <v>445123</v>
      </c>
      <c r="G93" s="129"/>
      <c r="H93" s="9"/>
      <c r="I93" s="9"/>
      <c r="J93" s="9"/>
      <c r="K93" s="130"/>
    </row>
    <row r="94" spans="2:11" ht="17.5" thickBot="1">
      <c r="B94" s="8">
        <v>45</v>
      </c>
      <c r="C94" s="13">
        <v>97</v>
      </c>
      <c r="D94" s="13">
        <v>90</v>
      </c>
      <c r="E94" s="13">
        <v>187</v>
      </c>
      <c r="F94" s="11">
        <v>445310</v>
      </c>
      <c r="G94" s="131"/>
      <c r="H94" s="132"/>
      <c r="I94" s="132"/>
      <c r="J94" s="132"/>
      <c r="K94" s="133"/>
    </row>
    <row r="95" spans="2:11" ht="17.5" thickBot="1">
      <c r="B95" s="8">
        <v>44</v>
      </c>
      <c r="C95" s="13">
        <v>75</v>
      </c>
      <c r="D95" s="13">
        <v>44</v>
      </c>
      <c r="E95" s="13">
        <v>119</v>
      </c>
      <c r="F95" s="11">
        <v>445429</v>
      </c>
      <c r="G95" s="48"/>
      <c r="H95" s="54"/>
      <c r="I95" s="54"/>
      <c r="J95" s="54"/>
      <c r="K95" s="53"/>
    </row>
    <row r="96" spans="2:11" ht="17.5" thickBot="1">
      <c r="B96" s="8">
        <v>43</v>
      </c>
      <c r="C96" s="13">
        <v>61</v>
      </c>
      <c r="D96" s="13">
        <v>45</v>
      </c>
      <c r="E96" s="13">
        <v>106</v>
      </c>
      <c r="F96" s="11">
        <v>445535</v>
      </c>
      <c r="G96" s="48"/>
      <c r="H96" s="54"/>
      <c r="I96" s="54"/>
      <c r="J96" s="54"/>
      <c r="K96" s="53"/>
    </row>
    <row r="97" spans="2:11" ht="17.5" thickBot="1">
      <c r="B97" s="8">
        <v>42</v>
      </c>
      <c r="C97" s="13">
        <v>56</v>
      </c>
      <c r="D97" s="13">
        <v>29</v>
      </c>
      <c r="E97" s="13">
        <v>85</v>
      </c>
      <c r="F97" s="11">
        <v>445620</v>
      </c>
      <c r="G97" s="48"/>
      <c r="H97" s="54"/>
      <c r="I97" s="54"/>
      <c r="J97" s="54"/>
      <c r="K97" s="53"/>
    </row>
    <row r="98" spans="2:11" ht="17.5" thickBot="1">
      <c r="B98" s="8">
        <v>41</v>
      </c>
      <c r="C98" s="13">
        <v>30</v>
      </c>
      <c r="D98" s="13">
        <v>14</v>
      </c>
      <c r="E98" s="13">
        <v>44</v>
      </c>
      <c r="F98" s="11">
        <v>445664</v>
      </c>
      <c r="G98" s="48"/>
      <c r="H98" s="54"/>
      <c r="I98" s="54"/>
      <c r="J98" s="54"/>
      <c r="K98" s="53"/>
    </row>
    <row r="99" spans="2:11" ht="17.5" thickBot="1">
      <c r="B99" s="8">
        <v>40</v>
      </c>
      <c r="C99" s="13">
        <v>26</v>
      </c>
      <c r="D99" s="13">
        <v>23</v>
      </c>
      <c r="E99" s="13">
        <v>49</v>
      </c>
      <c r="F99" s="11">
        <v>445713</v>
      </c>
      <c r="G99" s="48"/>
      <c r="H99" s="54"/>
      <c r="I99" s="54"/>
      <c r="J99" s="54"/>
      <c r="K99" s="53"/>
    </row>
    <row r="100" spans="2:11" ht="17.5" thickBot="1">
      <c r="B100" s="8">
        <v>39</v>
      </c>
      <c r="C100" s="13">
        <v>23</v>
      </c>
      <c r="D100" s="13">
        <v>17</v>
      </c>
      <c r="E100" s="13">
        <v>40</v>
      </c>
      <c r="F100" s="11">
        <v>445753</v>
      </c>
      <c r="G100" s="46"/>
      <c r="H100" s="47"/>
      <c r="I100" s="47"/>
      <c r="J100" s="47"/>
      <c r="K100" s="47"/>
    </row>
    <row r="101" spans="2:11" ht="17.5" thickBot="1">
      <c r="B101" s="8">
        <v>38</v>
      </c>
      <c r="C101" s="13">
        <v>60</v>
      </c>
      <c r="D101" s="13">
        <v>29</v>
      </c>
      <c r="E101" s="13">
        <v>89</v>
      </c>
      <c r="F101" s="11">
        <v>445842</v>
      </c>
      <c r="G101" s="48"/>
      <c r="H101" s="49"/>
      <c r="I101" s="49"/>
      <c r="J101" s="49"/>
      <c r="K101" s="49"/>
    </row>
    <row r="102" spans="2:11" ht="17.5" thickBot="1">
      <c r="B102" s="8">
        <v>37</v>
      </c>
      <c r="C102" s="13">
        <v>15</v>
      </c>
      <c r="D102" s="13">
        <v>15</v>
      </c>
      <c r="E102" s="13">
        <v>30</v>
      </c>
      <c r="F102" s="11">
        <v>445872</v>
      </c>
      <c r="G102" s="48"/>
      <c r="H102" s="49"/>
      <c r="I102" s="49"/>
      <c r="J102" s="49"/>
      <c r="K102" s="49"/>
    </row>
    <row r="103" spans="2:11" ht="17.5" thickBot="1">
      <c r="B103" s="8">
        <v>35</v>
      </c>
      <c r="C103" s="13">
        <v>111</v>
      </c>
      <c r="D103" s="13">
        <v>60</v>
      </c>
      <c r="E103" s="13">
        <v>171</v>
      </c>
      <c r="F103" s="11">
        <v>446043</v>
      </c>
    </row>
    <row r="104" spans="2:11" ht="17.5" thickBot="1">
      <c r="B104" s="8"/>
      <c r="C104" s="13"/>
      <c r="D104" s="13"/>
      <c r="E104" s="13"/>
      <c r="F104" s="11"/>
    </row>
    <row r="105" spans="2:11" ht="17.5" thickBot="1">
      <c r="B105" s="8"/>
      <c r="C105" s="13"/>
      <c r="D105" s="13"/>
      <c r="E105" s="13"/>
      <c r="F105" s="11"/>
    </row>
    <row r="106" spans="2:11" ht="17.5" thickBot="1">
      <c r="B106" s="8"/>
      <c r="C106" s="13"/>
      <c r="D106" s="13"/>
      <c r="E106" s="13"/>
      <c r="F106" s="11"/>
    </row>
    <row r="107" spans="2:11" ht="17.5" thickBot="1">
      <c r="B107" s="10"/>
      <c r="C107" s="15"/>
      <c r="D107" s="15"/>
      <c r="E107" s="15"/>
      <c r="F107" s="12"/>
    </row>
    <row r="108" spans="2:11" ht="17.5" thickBot="1">
      <c r="B108" s="7"/>
      <c r="C108" s="14"/>
      <c r="D108" s="14"/>
      <c r="E108" s="14"/>
      <c r="F108" s="16"/>
    </row>
    <row r="109" spans="2:11" ht="17.5" thickBot="1">
      <c r="B109" s="8"/>
      <c r="C109" s="13"/>
      <c r="D109" s="13"/>
      <c r="E109" s="13"/>
      <c r="F109" s="16"/>
    </row>
    <row r="110" spans="2:11" ht="17.5" thickBot="1">
      <c r="B110" s="8"/>
      <c r="C110" s="13"/>
      <c r="D110" s="13"/>
      <c r="E110" s="13"/>
      <c r="F110" s="16"/>
    </row>
    <row r="111" spans="2:11" ht="17.5" thickBot="1">
      <c r="B111" s="8"/>
      <c r="C111" s="13"/>
      <c r="D111" s="13"/>
      <c r="E111" s="13"/>
      <c r="F111" s="16"/>
    </row>
    <row r="112" spans="2:11" ht="17.5" thickBot="1">
      <c r="B112" s="8"/>
      <c r="C112" s="13"/>
      <c r="D112" s="13"/>
      <c r="E112" s="13"/>
      <c r="F112" s="16"/>
    </row>
    <row r="113" spans="2:6" ht="17.5" thickBot="1">
      <c r="B113" s="8"/>
      <c r="C113" s="13"/>
      <c r="D113" s="13"/>
      <c r="E113" s="13"/>
      <c r="F113" s="16"/>
    </row>
    <row r="114" spans="2:6" ht="17.5" thickBot="1">
      <c r="B114" s="8"/>
      <c r="C114" s="13"/>
      <c r="D114" s="13"/>
      <c r="E114" s="13"/>
      <c r="F114" s="16"/>
    </row>
    <row r="115" spans="2:6" ht="17.5" thickBot="1">
      <c r="B115" s="8"/>
      <c r="C115" s="13"/>
      <c r="D115" s="13"/>
      <c r="E115" s="13"/>
      <c r="F115" s="16"/>
    </row>
    <row r="116" spans="2:6" ht="17.5" thickBot="1">
      <c r="B116" s="8"/>
      <c r="C116" s="13"/>
      <c r="D116" s="13"/>
      <c r="E116" s="13"/>
      <c r="F116" s="16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85" zoomScaleNormal="85" workbookViewId="0">
      <selection activeCell="C8" sqref="C8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56"/>
    <col min="15" max="18" width="7.9140625" hidden="1" customWidth="1"/>
    <col min="19" max="19" width="0" hidden="1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55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22" t="s">
        <v>7</v>
      </c>
      <c r="C2" s="253" t="s">
        <v>70</v>
      </c>
      <c r="D2" s="253"/>
      <c r="E2" s="254"/>
      <c r="F2" s="2"/>
      <c r="G2" s="2"/>
      <c r="H2" s="2"/>
      <c r="I2" s="2"/>
      <c r="J2" s="2"/>
      <c r="K2" s="2"/>
      <c r="L2" s="55"/>
      <c r="N2"/>
      <c r="O2">
        <v>2</v>
      </c>
      <c r="P2">
        <v>2</v>
      </c>
      <c r="Q2">
        <v>2</v>
      </c>
    </row>
    <row r="3" spans="1:18" ht="21" customHeight="1" thickBot="1">
      <c r="A3" s="2"/>
      <c r="B3" s="23" t="s">
        <v>73</v>
      </c>
      <c r="C3" s="267" t="s">
        <v>75</v>
      </c>
      <c r="D3" s="255"/>
      <c r="E3" s="256"/>
      <c r="F3" s="2"/>
      <c r="G3" s="2"/>
      <c r="H3" s="2"/>
      <c r="I3" s="2"/>
      <c r="J3" s="2"/>
      <c r="K3" s="2"/>
      <c r="L3" s="2"/>
      <c r="M3" s="55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24"/>
      <c r="J4" s="2"/>
      <c r="K4" s="2"/>
      <c r="L4" s="2"/>
      <c r="M4" s="55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224" t="s">
        <v>24</v>
      </c>
      <c r="C5" s="225"/>
      <c r="D5" s="225"/>
      <c r="E5" s="226"/>
      <c r="F5" s="2"/>
      <c r="G5" s="237" t="s">
        <v>25</v>
      </c>
      <c r="H5" s="238"/>
      <c r="I5" s="239"/>
      <c r="J5" s="2"/>
      <c r="K5" s="2"/>
      <c r="L5" s="2"/>
      <c r="M5" s="55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227"/>
      <c r="C6" s="228"/>
      <c r="D6" s="228"/>
      <c r="E6" s="229"/>
      <c r="F6" s="2"/>
      <c r="G6" s="240"/>
      <c r="H6" s="241"/>
      <c r="I6" s="242"/>
      <c r="J6" s="2"/>
      <c r="K6" s="2"/>
      <c r="L6" s="2"/>
      <c r="M6" s="55"/>
      <c r="O6">
        <v>6</v>
      </c>
      <c r="P6">
        <v>6</v>
      </c>
      <c r="Q6">
        <v>6</v>
      </c>
      <c r="R6">
        <v>6</v>
      </c>
    </row>
    <row r="7" spans="1:18" ht="21" customHeight="1">
      <c r="A7" s="2"/>
      <c r="B7" s="76" t="s">
        <v>39</v>
      </c>
      <c r="C7" s="77" t="s">
        <v>48</v>
      </c>
      <c r="D7" s="233" t="s">
        <v>38</v>
      </c>
      <c r="E7" s="234"/>
      <c r="F7" s="71"/>
      <c r="G7" s="76" t="s">
        <v>39</v>
      </c>
      <c r="H7" s="214" t="s">
        <v>74</v>
      </c>
      <c r="I7" s="78" t="s">
        <v>38</v>
      </c>
      <c r="J7" s="2"/>
      <c r="K7" s="2"/>
      <c r="L7" s="2"/>
      <c r="M7" s="55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79" t="s">
        <v>41</v>
      </c>
      <c r="C8" s="80">
        <v>76</v>
      </c>
      <c r="D8" s="235">
        <v>24</v>
      </c>
      <c r="E8" s="236"/>
      <c r="F8" s="71"/>
      <c r="G8" s="79" t="s">
        <v>41</v>
      </c>
      <c r="H8" s="80">
        <v>121</v>
      </c>
      <c r="I8" s="81">
        <v>24</v>
      </c>
      <c r="J8" s="2"/>
      <c r="K8" s="2"/>
      <c r="L8" s="2"/>
      <c r="M8" s="55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82" t="s">
        <v>42</v>
      </c>
      <c r="C9" s="83">
        <v>74</v>
      </c>
      <c r="D9" s="257">
        <v>26</v>
      </c>
      <c r="E9" s="258"/>
      <c r="F9" s="71"/>
      <c r="G9" s="82" t="s">
        <v>42</v>
      </c>
      <c r="H9" s="83">
        <v>130</v>
      </c>
      <c r="I9" s="84">
        <v>18</v>
      </c>
      <c r="J9" s="2"/>
      <c r="K9" s="2"/>
      <c r="L9" s="2"/>
      <c r="M9" s="55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230" t="s">
        <v>49</v>
      </c>
      <c r="C10" s="231"/>
      <c r="D10" s="231"/>
      <c r="E10" s="232"/>
      <c r="F10" s="71"/>
      <c r="G10" s="243" t="s">
        <v>50</v>
      </c>
      <c r="H10" s="244"/>
      <c r="I10" s="245"/>
      <c r="J10" s="2"/>
      <c r="K10" s="2"/>
      <c r="L10" s="2"/>
      <c r="M10" s="55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76" t="s">
        <v>43</v>
      </c>
      <c r="C11" s="77" t="s">
        <v>40</v>
      </c>
      <c r="D11" s="77" t="s">
        <v>44</v>
      </c>
      <c r="E11" s="78" t="s">
        <v>45</v>
      </c>
      <c r="F11" s="71"/>
      <c r="G11" s="76" t="s">
        <v>43</v>
      </c>
      <c r="H11" s="233" t="s">
        <v>51</v>
      </c>
      <c r="I11" s="234"/>
      <c r="J11" s="2"/>
      <c r="K11" s="2"/>
      <c r="L11" s="2"/>
      <c r="M11" s="55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79" t="s">
        <v>52</v>
      </c>
      <c r="C12" s="67">
        <f>ROUND($C$8*$C$21+$D$8*$C$22+$C$24,0)</f>
        <v>130</v>
      </c>
      <c r="D12" s="85">
        <f>VLOOKUP($C12, '국어 백분위 표'!$B$6:$D$117, 3, FALSE)</f>
        <v>99</v>
      </c>
      <c r="E12" s="68">
        <f>VLOOKUP($C12, '국어 백분위 표'!$B$6:$D$117, 2, FALSE)</f>
        <v>1</v>
      </c>
      <c r="F12" s="71"/>
      <c r="G12" s="79" t="s">
        <v>52</v>
      </c>
      <c r="H12" s="250">
        <f>IF(AND($M$36="불가능", $N$36="불가능"), "가능한 케이스 없음", IF(OR(M36="불가능", N36="불가능"), MIN(M36, N36), IF(M36=N36, M36, M36&amp;" 또는 "&amp;N36)))</f>
        <v>90</v>
      </c>
      <c r="I12" s="251"/>
      <c r="J12" s="2"/>
      <c r="K12" s="2"/>
      <c r="L12" s="2"/>
      <c r="M12" s="55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79" t="s">
        <v>53</v>
      </c>
      <c r="C13" s="67">
        <f>ROUND($C$8*$C$21+$D$8*$C$23+$C$25,0)</f>
        <v>134</v>
      </c>
      <c r="D13" s="85">
        <f>VLOOKUP($C13, '국어 백분위 표'!$B$6:$D$117, 3, FALSE)</f>
        <v>100</v>
      </c>
      <c r="E13" s="68">
        <f>VLOOKUP($C13, '국어 백분위 표'!$B$6:$D$117, 2, FALSE)</f>
        <v>1</v>
      </c>
      <c r="F13" s="71"/>
      <c r="G13" s="79" t="s">
        <v>53</v>
      </c>
      <c r="H13" s="248">
        <f>IF(AND(M37="불가능", N37="불가능"), "가능한 케이스 없음", IF(OR(M37="불가능", N37="불가능"), MIN(M37, N37), IF(M37=N37, M37, M37&amp;" 또는 "&amp;N37)))</f>
        <v>86</v>
      </c>
      <c r="I13" s="249"/>
      <c r="J13" s="2"/>
      <c r="K13" s="2"/>
      <c r="L13" s="2"/>
      <c r="M13" s="55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79" t="s">
        <v>54</v>
      </c>
      <c r="C14" s="67">
        <f>ROUND($C$9*$C$27+$D$9*$C$28+$C$31,0)</f>
        <v>142</v>
      </c>
      <c r="D14" s="85">
        <f>VLOOKUP($C14, '수학 백분위 표'!$B$6:$D$117, 3, FALSE)</f>
        <v>100</v>
      </c>
      <c r="E14" s="68">
        <f>VLOOKUP($C14, '수학 백분위 표'!$B$7:$D$118, 2, FALSE)</f>
        <v>1</v>
      </c>
      <c r="F14" s="71"/>
      <c r="G14" s="79" t="s">
        <v>54</v>
      </c>
      <c r="H14" s="248">
        <f>IF(AND(M38="불가능", N38="불가능"), "가능한 케이스 없음", IF(OR(M38="불가능", N38="불가능"), MIN(M38, N38), IF(M38=N38, M38, M38&amp;" 또는 "&amp;N38)))</f>
        <v>85</v>
      </c>
      <c r="I14" s="249"/>
      <c r="J14" s="2"/>
      <c r="K14" s="2"/>
      <c r="L14" s="2"/>
      <c r="M14" s="55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79" t="s">
        <v>46</v>
      </c>
      <c r="C15" s="67">
        <f>ROUND($C$9*$C$27+$D$9*$C$29+$C$32,0)</f>
        <v>145</v>
      </c>
      <c r="D15" s="85">
        <f>VLOOKUP($C15, '수학 백분위 표'!$B$6:$D$117, 3, FALSE)</f>
        <v>100</v>
      </c>
      <c r="E15" s="68">
        <f>VLOOKUP($C15, '수학 백분위 표'!$B$6:$D$118, 2, FALSE)</f>
        <v>1</v>
      </c>
      <c r="F15" s="71"/>
      <c r="G15" s="79" t="s">
        <v>46</v>
      </c>
      <c r="H15" s="248">
        <f>IF(AND(M39="불가능", N39="불가능"), "가능한 케이스 없음", IF(OR(M39="불가능", N39="불가능"), MIN(M39, N39), IF(M39=N39, M39, M39&amp;" 또는 "&amp;N39)))</f>
        <v>81</v>
      </c>
      <c r="I15" s="249"/>
      <c r="J15" s="2"/>
      <c r="K15" s="2"/>
      <c r="L15" s="2"/>
      <c r="M15" s="55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82" t="s">
        <v>47</v>
      </c>
      <c r="C16" s="69">
        <f>ROUND($C$9*$C$27+$D$9*$C$30+$C$33,0)</f>
        <v>142</v>
      </c>
      <c r="D16" s="86">
        <f>VLOOKUP($C16, '수학 백분위 표'!$B$6:$D$117, 3, FALSE)</f>
        <v>100</v>
      </c>
      <c r="E16" s="70">
        <f>VLOOKUP($C16, '수학 백분위 표'!$B$6:$D$118, 2, FALSE)</f>
        <v>1</v>
      </c>
      <c r="F16" s="71"/>
      <c r="G16" s="82" t="s">
        <v>47</v>
      </c>
      <c r="H16" s="246">
        <f>IF(AND(M40="불가능", N40="불가능"), "가능한 케이스 없음", IF(OR(M40="불가능", N40="불가능"), MIN(M40, N40), IF(M40=N40, M40, M40&amp;" 또는 "&amp;N40)))</f>
        <v>84</v>
      </c>
      <c r="I16" s="247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64"/>
      <c r="C17" s="64"/>
      <c r="D17" s="64"/>
      <c r="E17" s="65"/>
      <c r="F17" s="2"/>
      <c r="G17" s="65"/>
      <c r="H17" s="65"/>
      <c r="I17" s="65"/>
      <c r="J17" s="2"/>
      <c r="K17" s="2"/>
      <c r="L17" s="2"/>
      <c r="M17" s="55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55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55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55"/>
      <c r="O20">
        <v>20</v>
      </c>
      <c r="P20">
        <v>20</v>
      </c>
      <c r="Q20">
        <v>20</v>
      </c>
      <c r="R20">
        <v>20</v>
      </c>
    </row>
    <row r="21" spans="1:18" ht="17" customHeight="1">
      <c r="A21" s="2"/>
      <c r="B21" s="57" t="s">
        <v>23</v>
      </c>
      <c r="C21" s="58">
        <v>0.98</v>
      </c>
      <c r="D21" s="1"/>
      <c r="E21" s="252" t="s">
        <v>72</v>
      </c>
      <c r="F21" s="252"/>
      <c r="G21" s="252"/>
      <c r="H21" s="252"/>
      <c r="I21" s="252"/>
      <c r="J21" s="252"/>
      <c r="K21" s="2"/>
      <c r="L21" s="2"/>
      <c r="M21" s="55"/>
      <c r="O21">
        <v>21</v>
      </c>
      <c r="P21">
        <v>21</v>
      </c>
      <c r="Q21">
        <v>21</v>
      </c>
      <c r="R21">
        <v>21</v>
      </c>
    </row>
    <row r="22" spans="1:18">
      <c r="A22" s="2"/>
      <c r="B22" s="59" t="s">
        <v>9</v>
      </c>
      <c r="C22" s="60">
        <v>0.86599999999999999</v>
      </c>
      <c r="D22" s="1"/>
      <c r="E22" s="252"/>
      <c r="F22" s="252"/>
      <c r="G22" s="252"/>
      <c r="H22" s="252"/>
      <c r="I22" s="252"/>
      <c r="J22" s="252"/>
      <c r="K22" s="2"/>
      <c r="L22" s="2"/>
      <c r="M22" s="55"/>
      <c r="O22">
        <v>22</v>
      </c>
      <c r="P22">
        <v>22</v>
      </c>
      <c r="Q22">
        <v>22</v>
      </c>
      <c r="R22">
        <v>22</v>
      </c>
    </row>
    <row r="23" spans="1:18">
      <c r="A23" s="2"/>
      <c r="B23" s="59" t="s">
        <v>10</v>
      </c>
      <c r="C23" s="60">
        <v>0.91100000000000003</v>
      </c>
      <c r="D23" s="1"/>
      <c r="E23" s="252"/>
      <c r="F23" s="252"/>
      <c r="G23" s="252"/>
      <c r="H23" s="252"/>
      <c r="I23" s="252"/>
      <c r="J23" s="252"/>
      <c r="K23" s="2"/>
      <c r="L23" s="31"/>
      <c r="M23" s="55"/>
      <c r="O23">
        <v>23</v>
      </c>
      <c r="P23">
        <v>24</v>
      </c>
      <c r="Q23">
        <v>23</v>
      </c>
      <c r="R23">
        <v>23</v>
      </c>
    </row>
    <row r="24" spans="1:18">
      <c r="A24" s="2"/>
      <c r="B24" s="59" t="s">
        <v>11</v>
      </c>
      <c r="C24" s="60">
        <v>35.1</v>
      </c>
      <c r="D24" s="1"/>
      <c r="E24" s="252"/>
      <c r="F24" s="252"/>
      <c r="G24" s="252"/>
      <c r="H24" s="252"/>
      <c r="I24" s="252"/>
      <c r="J24" s="252"/>
      <c r="K24" s="2"/>
      <c r="L24" s="31"/>
      <c r="M24" s="55"/>
      <c r="O24">
        <v>24</v>
      </c>
      <c r="P24" s="39"/>
      <c r="Q24">
        <v>24</v>
      </c>
      <c r="R24">
        <v>24</v>
      </c>
    </row>
    <row r="25" spans="1:18" ht="17.5" thickBot="1">
      <c r="A25" s="2"/>
      <c r="B25" s="61" t="s">
        <v>12</v>
      </c>
      <c r="C25" s="62">
        <v>38</v>
      </c>
      <c r="D25" s="1"/>
      <c r="E25" s="252"/>
      <c r="F25" s="252"/>
      <c r="G25" s="252"/>
      <c r="H25" s="252"/>
      <c r="I25" s="252"/>
      <c r="J25" s="252"/>
      <c r="K25" s="2"/>
      <c r="L25" s="31"/>
      <c r="M25" s="55"/>
      <c r="O25">
        <v>25</v>
      </c>
      <c r="P25" s="39"/>
      <c r="Q25">
        <v>25</v>
      </c>
      <c r="R25">
        <v>26</v>
      </c>
    </row>
    <row r="26" spans="1:18" ht="17.5" thickBot="1">
      <c r="A26" s="2"/>
      <c r="B26" s="63"/>
      <c r="C26" s="63"/>
      <c r="D26" s="1"/>
      <c r="E26" s="252"/>
      <c r="F26" s="252"/>
      <c r="G26" s="252"/>
      <c r="H26" s="252"/>
      <c r="I26" s="252"/>
      <c r="J26" s="252"/>
      <c r="K26" s="2"/>
      <c r="L26" s="35"/>
      <c r="M26" s="55"/>
      <c r="O26">
        <v>26</v>
      </c>
      <c r="Q26">
        <v>26</v>
      </c>
    </row>
    <row r="27" spans="1:18">
      <c r="A27" s="2"/>
      <c r="B27" s="57" t="s">
        <v>27</v>
      </c>
      <c r="C27" s="58">
        <v>0.78500000000000003</v>
      </c>
      <c r="D27" s="1"/>
      <c r="E27" s="252"/>
      <c r="F27" s="252"/>
      <c r="G27" s="252"/>
      <c r="H27" s="252"/>
      <c r="I27" s="252"/>
      <c r="J27" s="252"/>
      <c r="K27" s="2"/>
      <c r="L27" s="35"/>
      <c r="M27" s="55"/>
      <c r="O27">
        <v>27</v>
      </c>
      <c r="Q27">
        <v>27</v>
      </c>
    </row>
    <row r="28" spans="1:18">
      <c r="A28" s="2"/>
      <c r="B28" s="59" t="s">
        <v>15</v>
      </c>
      <c r="C28" s="60">
        <v>0.80700000000000005</v>
      </c>
      <c r="D28" s="1"/>
      <c r="E28" s="252"/>
      <c r="F28" s="252"/>
      <c r="G28" s="252"/>
      <c r="H28" s="252"/>
      <c r="I28" s="252"/>
      <c r="J28" s="252"/>
      <c r="K28" s="2"/>
      <c r="L28" s="2"/>
      <c r="M28" s="55"/>
      <c r="O28">
        <v>28</v>
      </c>
      <c r="Q28">
        <v>28</v>
      </c>
    </row>
    <row r="29" spans="1:18">
      <c r="A29" s="2"/>
      <c r="B29" s="59" t="s">
        <v>16</v>
      </c>
      <c r="C29" s="60">
        <v>0.75700000000000001</v>
      </c>
      <c r="D29" s="1"/>
      <c r="E29" s="252"/>
      <c r="F29" s="252"/>
      <c r="G29" s="252"/>
      <c r="H29" s="252"/>
      <c r="I29" s="252"/>
      <c r="J29" s="252"/>
      <c r="K29" s="2"/>
      <c r="L29" s="2"/>
      <c r="M29" s="55"/>
      <c r="O29">
        <v>29</v>
      </c>
      <c r="Q29">
        <v>29</v>
      </c>
    </row>
    <row r="30" spans="1:18">
      <c r="A30" s="2"/>
      <c r="B30" s="59" t="s">
        <v>13</v>
      </c>
      <c r="C30" s="60">
        <v>0.73699999999999999</v>
      </c>
      <c r="D30" s="1"/>
      <c r="E30" s="252"/>
      <c r="F30" s="252"/>
      <c r="G30" s="252"/>
      <c r="H30" s="252"/>
      <c r="I30" s="252"/>
      <c r="J30" s="252"/>
      <c r="K30" s="2"/>
      <c r="L30" s="2"/>
      <c r="M30" s="55"/>
      <c r="O30">
        <v>30</v>
      </c>
      <c r="Q30">
        <v>30</v>
      </c>
    </row>
    <row r="31" spans="1:18">
      <c r="A31" s="2"/>
      <c r="B31" s="59" t="s">
        <v>14</v>
      </c>
      <c r="C31" s="60">
        <v>63.1</v>
      </c>
      <c r="D31" s="1"/>
      <c r="E31" s="252"/>
      <c r="F31" s="252"/>
      <c r="G31" s="252"/>
      <c r="H31" s="252"/>
      <c r="I31" s="252"/>
      <c r="J31" s="252"/>
      <c r="K31" s="2"/>
      <c r="L31" s="2"/>
      <c r="M31" s="55"/>
      <c r="O31">
        <v>31</v>
      </c>
      <c r="Q31">
        <v>31</v>
      </c>
    </row>
    <row r="32" spans="1:18">
      <c r="A32" s="2"/>
      <c r="B32" s="59" t="s">
        <v>17</v>
      </c>
      <c r="C32" s="60">
        <v>67.099999999999994</v>
      </c>
      <c r="D32" s="1"/>
      <c r="E32" s="252"/>
      <c r="F32" s="252"/>
      <c r="G32" s="252"/>
      <c r="H32" s="252"/>
      <c r="I32" s="252"/>
      <c r="J32" s="252"/>
      <c r="K32" s="2"/>
      <c r="L32" s="2"/>
      <c r="M32" s="55"/>
      <c r="O32">
        <v>32</v>
      </c>
      <c r="Q32">
        <v>32</v>
      </c>
    </row>
    <row r="33" spans="1:17" ht="17.5" thickBot="1">
      <c r="A33" s="2"/>
      <c r="B33" s="61" t="s">
        <v>18</v>
      </c>
      <c r="C33" s="62">
        <v>65</v>
      </c>
      <c r="D33" s="1"/>
      <c r="E33" s="252"/>
      <c r="F33" s="252"/>
      <c r="G33" s="252"/>
      <c r="H33" s="252"/>
      <c r="I33" s="252"/>
      <c r="J33" s="252"/>
      <c r="K33" s="2"/>
      <c r="L33" s="2"/>
      <c r="M33" s="55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35"/>
      <c r="G34" s="35"/>
      <c r="H34" s="35"/>
      <c r="I34" s="35"/>
      <c r="J34" s="35"/>
      <c r="K34" s="2"/>
      <c r="L34" s="2"/>
      <c r="M34" s="55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35"/>
      <c r="G35" s="35"/>
      <c r="H35" s="35"/>
      <c r="I35" s="35"/>
      <c r="J35" s="35"/>
      <c r="K35" s="2"/>
      <c r="L35" s="2"/>
      <c r="M35" s="55"/>
      <c r="O35">
        <v>35</v>
      </c>
      <c r="Q35">
        <v>35</v>
      </c>
    </row>
    <row r="36" spans="1:17">
      <c r="E36" s="56"/>
      <c r="F36" s="56"/>
      <c r="G36" s="44">
        <f>($H$8-0.5-$I$8*$C$22-$C$24)/$C$21</f>
        <v>65.934693877551041</v>
      </c>
      <c r="H36" s="44">
        <f>($H$8+0.499-$I$8*$C$22-$C$24)/$C$21</f>
        <v>66.954081632653072</v>
      </c>
      <c r="I36" s="45">
        <f>ROUNDUP(G36, 0)</f>
        <v>66</v>
      </c>
      <c r="J36" s="45">
        <f>ROUNDDOWN(H36, 0)</f>
        <v>66</v>
      </c>
      <c r="K36" s="44">
        <f>ROUNDUP(G36, 0)+$I$8</f>
        <v>90</v>
      </c>
      <c r="L36" s="44">
        <f>ROUNDDOWN(H36, 0)+$I$8</f>
        <v>90</v>
      </c>
      <c r="M36" s="44">
        <f>IF(OR($I36&gt;76, $J36&lt;0, AND($I36=75, $J36=75), AND($I36=1, $J36=1), $I36&gt;$J36, K36&gt;100, K36=99, K36=1, K36&lt;0, $I$8&gt;24, $I$8=23, $I$8=1, $I$8&lt;0), "불가능", K36)</f>
        <v>90</v>
      </c>
      <c r="N36" s="44">
        <f>IF(OR($I36&gt;76, $J36&lt;0, AND($I36=75, $J36=75), AND($I36=1, $J36=1), $I36&gt;$J36, L36&gt;100, L36=99, L36=1, L36&lt;0, $I$8&gt;24, $I$8=23, $I$8=1, $I$8&lt;0, H36&lt;0), "불가능", L36)</f>
        <v>90</v>
      </c>
      <c r="O36">
        <v>36</v>
      </c>
      <c r="Q36">
        <v>36</v>
      </c>
    </row>
    <row r="37" spans="1:17">
      <c r="E37" s="56"/>
      <c r="F37" s="56"/>
      <c r="G37" s="44">
        <f>($H$8-0.5-$I$8*$C$23-$C$25)/$C$21</f>
        <v>61.873469387755101</v>
      </c>
      <c r="H37" s="44">
        <f>($H$8+0.499-$I$8*$C$23-$C$25)/$C$21</f>
        <v>62.892857142857132</v>
      </c>
      <c r="I37" s="45">
        <f>ROUNDUP(G37, 0)</f>
        <v>62</v>
      </c>
      <c r="J37" s="45">
        <f>ROUNDDOWN(H37, 0)</f>
        <v>62</v>
      </c>
      <c r="K37" s="44">
        <f>ROUNDUP(G37, 0)+$I$8</f>
        <v>86</v>
      </c>
      <c r="L37" s="44">
        <f>ROUNDDOWN(H37, 0)+$I$8</f>
        <v>86</v>
      </c>
      <c r="M37" s="44">
        <f>IF(OR($I37&gt;76, $J37&lt;0, AND($I37=75, $J37=75), AND($I37=1, $J37=1), $I37&gt;$J37, K37&gt;100, K37=99, K37=1, K37&lt;0, $I$8&gt;24, $I$8=23, $I$8=1, $I$8&lt;0), "불가능", K37)</f>
        <v>86</v>
      </c>
      <c r="N37" s="44">
        <f>IF(OR($I37&gt;76, $J37&lt;0, AND($I37=75, $J37=75), AND($I37=1, $J37=1), $I37&gt;$J37, L37&gt;100, L37=99, L37=1, L37&lt;0, $I$8&gt;24, $I$8=23, $I$8=1, $I$8&lt;0, H37&lt;0), "불가능", L37)</f>
        <v>86</v>
      </c>
      <c r="O37">
        <v>37</v>
      </c>
      <c r="Q37">
        <v>37</v>
      </c>
    </row>
    <row r="38" spans="1:17">
      <c r="E38" s="56"/>
      <c r="F38" s="56"/>
      <c r="G38" s="44">
        <f>($H$9-0.5-$I$9*$C$28-$C$31)/$C$27</f>
        <v>66.081528662420382</v>
      </c>
      <c r="H38" s="44">
        <f>($H$9+0.499-$I$9*$C$28-$C$31)/$C$27</f>
        <v>67.354140127388533</v>
      </c>
      <c r="I38" s="45">
        <f>ROUNDUP(G38, 0)</f>
        <v>67</v>
      </c>
      <c r="J38" s="45">
        <f>ROUNDDOWN(H38, 0)</f>
        <v>67</v>
      </c>
      <c r="K38" s="44">
        <f>ROUNDUP(G38, 0)+$I$9</f>
        <v>85</v>
      </c>
      <c r="L38" s="44">
        <f>ROUNDDOWN(H38, 0)+$I$9</f>
        <v>85</v>
      </c>
      <c r="M38" s="44">
        <f t="shared" ref="M38:M40" si="0">IF(OR($I38&gt;74, $J38&lt;0, AND($I38=73, $J38=73), AND($I38=1, $J38=1), $I38&gt;$J38, K38&gt;100, K38=99, K38=1, K38&lt;0, $I$9&gt;26, $I$9=25, $I$9=1, $I$9&lt;0), "불가능", K38)</f>
        <v>85</v>
      </c>
      <c r="N38" s="44">
        <f>IF(OR($I38&gt;74, $J38&lt;0, AND($I38=73, $J38=73), AND($I38=1, $J38=1), $I38&gt;$J38, L38&gt;100, L38=99, L38=1, L38&lt;0, $I$9&gt;26, $I$9=25, $I$9=1, $I$9&lt;0, H38&lt;0), "불가능", L38)</f>
        <v>85</v>
      </c>
      <c r="O38">
        <v>38</v>
      </c>
      <c r="Q38">
        <v>38</v>
      </c>
    </row>
    <row r="39" spans="1:17">
      <c r="E39" s="56"/>
      <c r="F39" s="56"/>
      <c r="G39" s="44">
        <f>($H$9-0.5-$I$9*$C$29-$C$32)/$C$27</f>
        <v>62.132484076433123</v>
      </c>
      <c r="H39" s="44">
        <f>($H$9+0.499-$I$9*$C$29-$C$32)/$C$27</f>
        <v>63.405095541401266</v>
      </c>
      <c r="I39" s="45">
        <f>ROUNDUP(G39, 0)</f>
        <v>63</v>
      </c>
      <c r="J39" s="45">
        <f>ROUNDDOWN(H39, 0)</f>
        <v>63</v>
      </c>
      <c r="K39" s="44">
        <f>ROUNDUP(G39, 0)+$I$9</f>
        <v>81</v>
      </c>
      <c r="L39" s="44">
        <f>ROUNDDOWN(H39, 0)+$I$9</f>
        <v>81</v>
      </c>
      <c r="M39" s="44">
        <f t="shared" si="0"/>
        <v>81</v>
      </c>
      <c r="N39" s="44">
        <f>IF(OR($I39&gt;74, $J39&lt;0, AND($I39=73, $J39=73), AND($I39=1, $J39=1), $I39&gt;$J39, L39&gt;100, L39=99, L39=1, L39&lt;0, $I$9&gt;26, $I$9=25, $I$9=1, $I$9&lt;0, H39&lt;0), "불가능", L39)</f>
        <v>81</v>
      </c>
      <c r="O39">
        <v>39</v>
      </c>
      <c r="Q39">
        <v>39</v>
      </c>
    </row>
    <row r="40" spans="1:17">
      <c r="E40" s="56"/>
      <c r="F40" s="56"/>
      <c r="G40" s="44">
        <f>($H$9-0.5-$I$9*$C$30-$C$33)/$C$27</f>
        <v>65.266242038216546</v>
      </c>
      <c r="H40" s="44">
        <f>($H$9+0.499-$I$9*$C$30-$C$33)/$C$27</f>
        <v>66.538853503184697</v>
      </c>
      <c r="I40" s="45">
        <f>ROUNDUP(G40, 0)</f>
        <v>66</v>
      </c>
      <c r="J40" s="45">
        <f>ROUNDDOWN(H40, 0)</f>
        <v>66</v>
      </c>
      <c r="K40" s="44">
        <f>ROUNDUP(G40, 0)+$I$9</f>
        <v>84</v>
      </c>
      <c r="L40" s="44">
        <f>ROUNDDOWN(H40, 0)+$I$9</f>
        <v>84</v>
      </c>
      <c r="M40" s="44">
        <f t="shared" si="0"/>
        <v>84</v>
      </c>
      <c r="N40" s="44">
        <f>IF(OR($I40&gt;74, $J40&lt;0, AND($I40=73, $J40=73), AND($I40=1, $J40=1), $I40&gt;$J40, L40&gt;100, L40=99, L40=1, L40&lt;0, $I$9&gt;26, $I$9=25, $I$9=1, $I$9&lt;0, H40&lt;0), "불가능", L40)</f>
        <v>84</v>
      </c>
      <c r="O40">
        <v>40</v>
      </c>
      <c r="Q40">
        <v>40</v>
      </c>
    </row>
    <row r="41" spans="1:17">
      <c r="E41" s="56"/>
      <c r="F41" s="56"/>
      <c r="G41" s="56"/>
      <c r="H41" s="56"/>
      <c r="I41" s="56"/>
      <c r="J41" s="56"/>
      <c r="K41" s="56"/>
      <c r="L41" s="56"/>
      <c r="O41">
        <v>41</v>
      </c>
      <c r="Q41">
        <v>41</v>
      </c>
    </row>
    <row r="42" spans="1:17">
      <c r="E42" s="56"/>
      <c r="F42" s="56"/>
      <c r="G42" s="56"/>
      <c r="H42" s="56"/>
      <c r="I42" s="56"/>
      <c r="J42" s="56"/>
      <c r="K42" s="56"/>
      <c r="L42" s="56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18" t="s">
        <v>33</v>
      </c>
      <c r="P77" s="219"/>
      <c r="Q77" s="219"/>
      <c r="R77" s="220"/>
      <c r="S77" s="2"/>
    </row>
    <row r="78" spans="15:19">
      <c r="O78" s="25"/>
      <c r="P78" s="26" t="s">
        <v>19</v>
      </c>
      <c r="Q78" s="26" t="s">
        <v>21</v>
      </c>
      <c r="R78" s="27" t="s">
        <v>28</v>
      </c>
      <c r="S78" s="2"/>
    </row>
    <row r="79" spans="15:19">
      <c r="O79" s="28" t="s">
        <v>32</v>
      </c>
      <c r="P79" s="29">
        <v>189902</v>
      </c>
      <c r="Q79" s="29">
        <v>97048</v>
      </c>
      <c r="R79" s="30">
        <f>P79+Q79</f>
        <v>286950</v>
      </c>
      <c r="S79" s="31"/>
    </row>
    <row r="80" spans="15:19">
      <c r="O80" s="32" t="s">
        <v>29</v>
      </c>
      <c r="P80" s="33">
        <v>42.23</v>
      </c>
      <c r="Q80" s="33">
        <v>51.05</v>
      </c>
      <c r="R80" s="34">
        <f>(P80*$P$79+Q80*$Q$79)/$R$79</f>
        <v>45.212970412963926</v>
      </c>
      <c r="S80" s="31"/>
    </row>
    <row r="81" spans="15:19">
      <c r="O81" s="32" t="s">
        <v>30</v>
      </c>
      <c r="P81" s="33">
        <f>P82-P80</f>
        <v>15.800000000000004</v>
      </c>
      <c r="Q81" s="33">
        <f>Q82-Q80</f>
        <v>16.5</v>
      </c>
      <c r="R81" s="34">
        <f>(P81*$P$79+Q81*$Q$79)/$R$79</f>
        <v>16.03674368356857</v>
      </c>
      <c r="S81" s="31"/>
    </row>
    <row r="82" spans="15:19" ht="17.5" thickBot="1">
      <c r="O82" s="36" t="s">
        <v>31</v>
      </c>
      <c r="P82" s="37">
        <v>58.03</v>
      </c>
      <c r="Q82" s="37">
        <v>67.55</v>
      </c>
      <c r="R82" s="38">
        <f>(P82*$P$79+Q82*$Q$79)/$R$79</f>
        <v>61.2497140965325</v>
      </c>
      <c r="S82" s="35"/>
    </row>
    <row r="83" spans="15:19" ht="17.5" thickBot="1">
      <c r="O83" s="35"/>
      <c r="P83" s="35"/>
      <c r="Q83" s="35"/>
      <c r="R83" s="35"/>
      <c r="S83" s="35"/>
    </row>
    <row r="84" spans="15:19" ht="17.5" thickBot="1">
      <c r="O84" s="221" t="s">
        <v>34</v>
      </c>
      <c r="P84" s="222"/>
      <c r="Q84" s="222"/>
      <c r="R84" s="222"/>
      <c r="S84" s="223"/>
    </row>
    <row r="85" spans="15:19">
      <c r="O85" s="40"/>
      <c r="P85" s="41" t="s">
        <v>20</v>
      </c>
      <c r="Q85" s="41" t="s">
        <v>35</v>
      </c>
      <c r="R85" s="41" t="s">
        <v>36</v>
      </c>
      <c r="S85" s="42" t="s">
        <v>28</v>
      </c>
    </row>
    <row r="86" spans="15:19">
      <c r="O86" s="32" t="s">
        <v>32</v>
      </c>
      <c r="P86" s="29">
        <v>155934</v>
      </c>
      <c r="Q86" s="29">
        <v>117473</v>
      </c>
      <c r="R86" s="29">
        <v>12592</v>
      </c>
      <c r="S86" s="43">
        <f>P86+Q86+R86</f>
        <v>285999</v>
      </c>
    </row>
    <row r="87" spans="15:19">
      <c r="O87" s="32" t="s">
        <v>29</v>
      </c>
      <c r="P87" s="33">
        <v>19.68</v>
      </c>
      <c r="Q87" s="33">
        <v>36.46</v>
      </c>
      <c r="R87" s="33">
        <v>26.75</v>
      </c>
      <c r="S87" s="34">
        <f>(P87*$P$86+Q87*$Q$86+R87*$R$86)/$S$86</f>
        <v>26.883599942657142</v>
      </c>
    </row>
    <row r="88" spans="15:19">
      <c r="O88" s="32" t="s">
        <v>30</v>
      </c>
      <c r="P88" s="33">
        <f>P89-P87</f>
        <v>8.7600000000000016</v>
      </c>
      <c r="Q88" s="33">
        <f>Q89-Q87</f>
        <v>11.269999999999996</v>
      </c>
      <c r="R88" s="33">
        <f>R89-R87</f>
        <v>9.0600000000000023</v>
      </c>
      <c r="S88" s="34">
        <f>(P88*$P$86+Q88*$Q$86+R88*$R$86)/$S$86</f>
        <v>9.8041813782565672</v>
      </c>
    </row>
    <row r="89" spans="15:19" ht="17.5" thickBot="1">
      <c r="O89" s="36" t="s">
        <v>31</v>
      </c>
      <c r="P89" s="37">
        <v>28.44</v>
      </c>
      <c r="Q89" s="37">
        <v>47.73</v>
      </c>
      <c r="R89" s="37">
        <v>35.81</v>
      </c>
      <c r="S89" s="38">
        <f>(P89*$P$86+Q89*$Q$86+R89*$R$86)/$S$86</f>
        <v>36.687781320913707</v>
      </c>
    </row>
  </sheetData>
  <sheetProtection algorithmName="SHA-512" hashValue="EOcPlG9iiYutTK1wbc0xZqH+Gyq3NHAGows4LSg08ongxbVzjGj8rPle674UHmDi4HnXInutBKxp+qovGGa7sQ==" saltValue="xHdV2zu8hvSLw90P1fH38g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8"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H11:I11"/>
    <mergeCell ref="E21:J33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대학수학능력시험 국어 영역의 표준점수 범위는 다음과 같습니다._x000a_[35 이상 134 이하의 범위에서 36을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수학 영역의 표준점수 범위는 다음과 같습니다._x000a_[63 이상 145 이하의 범위에서 64, 141, 144를 제외한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="85" zoomScaleNormal="85" zoomScalePageLayoutView="40" workbookViewId="0"/>
  </sheetViews>
  <sheetFormatPr defaultRowHeight="17"/>
  <cols>
    <col min="1" max="1" width="11.08203125" customWidth="1"/>
    <col min="2" max="2" width="14.08203125" style="75" customWidth="1"/>
    <col min="3" max="4" width="21.25" style="75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71"/>
      <c r="C1" s="71"/>
      <c r="D1" s="71"/>
      <c r="E1" s="2"/>
      <c r="F1" s="2"/>
      <c r="G1" s="2"/>
      <c r="H1" s="2"/>
      <c r="I1" s="2"/>
      <c r="J1" s="2"/>
    </row>
    <row r="2" spans="1:14" ht="25" customHeight="1" thickBot="1">
      <c r="A2" s="2"/>
      <c r="B2" s="164" t="s">
        <v>64</v>
      </c>
      <c r="C2" s="259" t="s">
        <v>71</v>
      </c>
      <c r="D2" s="260"/>
      <c r="E2" s="165" t="s">
        <v>6</v>
      </c>
      <c r="F2" s="166" t="s">
        <v>37</v>
      </c>
      <c r="G2" s="167" t="s">
        <v>5</v>
      </c>
      <c r="H2" s="173">
        <f>MAX('인원 입력 기능'!F:F)</f>
        <v>446043</v>
      </c>
      <c r="I2" s="2"/>
      <c r="J2" s="2"/>
    </row>
    <row r="3" spans="1:14" ht="25" customHeight="1" thickBot="1">
      <c r="A3" s="2"/>
      <c r="B3" s="23" t="s">
        <v>73</v>
      </c>
      <c r="C3" s="261" t="s">
        <v>65</v>
      </c>
      <c r="D3" s="262"/>
      <c r="E3" s="169" t="s">
        <v>4</v>
      </c>
      <c r="F3" s="170" t="s">
        <v>22</v>
      </c>
      <c r="G3" s="171"/>
      <c r="H3" s="172"/>
      <c r="J3" s="2"/>
    </row>
    <row r="4" spans="1:14" ht="25" customHeight="1" thickBot="1">
      <c r="A4" s="2"/>
      <c r="B4" s="66"/>
      <c r="C4" s="66"/>
      <c r="D4" s="66"/>
      <c r="E4" s="1"/>
      <c r="F4" s="2"/>
      <c r="G4" s="2"/>
      <c r="H4" s="2"/>
      <c r="I4" s="2"/>
      <c r="J4" s="2"/>
    </row>
    <row r="5" spans="1:14" s="119" customFormat="1" ht="25" customHeight="1" thickBot="1">
      <c r="A5" s="117"/>
      <c r="B5" s="145" t="s">
        <v>61</v>
      </c>
      <c r="C5" s="146" t="s">
        <v>62</v>
      </c>
      <c r="D5" s="147" t="s">
        <v>63</v>
      </c>
      <c r="E5" s="148" t="s">
        <v>3</v>
      </c>
      <c r="F5" s="149" t="s">
        <v>2</v>
      </c>
      <c r="G5" s="149" t="s">
        <v>1</v>
      </c>
      <c r="H5" s="150" t="s">
        <v>0</v>
      </c>
      <c r="I5" s="117"/>
      <c r="J5" s="118"/>
      <c r="K5" s="151"/>
    </row>
    <row r="6" spans="1:14" s="119" customFormat="1" ht="25" customHeight="1" thickTop="1" thickBot="1">
      <c r="A6" s="117"/>
      <c r="B6" s="134">
        <f>'인원 입력 기능'!B5</f>
        <v>134</v>
      </c>
      <c r="C6" s="135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36">
        <f>ROUND(100*(1-(0+G6)/2/$H$2),0)</f>
        <v>100</v>
      </c>
      <c r="E6" s="158">
        <f>'인원 입력 기능'!E5</f>
        <v>371</v>
      </c>
      <c r="F6" s="159">
        <f>E6/$H$2</f>
        <v>8.3175837307165456E-4</v>
      </c>
      <c r="G6" s="160">
        <f>E6</f>
        <v>371</v>
      </c>
      <c r="H6" s="161">
        <f>G6/$H$2</f>
        <v>8.3175837307165456E-4</v>
      </c>
      <c r="I6" s="117"/>
      <c r="J6" s="117"/>
      <c r="K6" s="152"/>
      <c r="M6" s="152">
        <v>1</v>
      </c>
      <c r="N6" s="153">
        <v>126</v>
      </c>
    </row>
    <row r="7" spans="1:14" s="119" customFormat="1" ht="25" customHeight="1" thickBot="1">
      <c r="A7" s="117"/>
      <c r="B7" s="137">
        <f>'인원 입력 기능'!B6</f>
        <v>133</v>
      </c>
      <c r="C7" s="120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38">
        <f>ROUND(100*(1-(G6+G7)/2/$H$2),0)</f>
        <v>100</v>
      </c>
      <c r="E7" s="139">
        <f>'인원 입력 기능'!E6</f>
        <v>753</v>
      </c>
      <c r="F7" s="156">
        <f t="shared" ref="F7:F70" si="2">E7/$H$2</f>
        <v>1.6881780456144363E-3</v>
      </c>
      <c r="G7" s="140">
        <f>SUM($E$6:E7)</f>
        <v>1124</v>
      </c>
      <c r="H7" s="157">
        <f t="shared" ref="H7:H70" si="3">G7/$H$2</f>
        <v>2.519936418686091E-3</v>
      </c>
      <c r="I7" s="117"/>
      <c r="J7" s="117"/>
      <c r="K7" s="152"/>
      <c r="M7" s="152">
        <v>2</v>
      </c>
      <c r="N7" s="154">
        <v>122</v>
      </c>
    </row>
    <row r="8" spans="1:14" s="119" customFormat="1" ht="25" customHeight="1" thickBot="1">
      <c r="A8" s="117"/>
      <c r="B8" s="137">
        <f>'인원 입력 기능'!B7</f>
        <v>132</v>
      </c>
      <c r="C8" s="120">
        <f t="shared" si="1"/>
        <v>1</v>
      </c>
      <c r="D8" s="138">
        <f t="shared" ref="D8:D71" si="4">ROUND(100*(1-(G7+G8)/2/$H$2),0)</f>
        <v>100</v>
      </c>
      <c r="E8" s="139">
        <f>'인원 입력 기능'!E7</f>
        <v>244</v>
      </c>
      <c r="F8" s="156">
        <f t="shared" si="2"/>
        <v>5.4703246099591291E-4</v>
      </c>
      <c r="G8" s="140">
        <f>SUM($E$6:E8)</f>
        <v>1368</v>
      </c>
      <c r="H8" s="157">
        <f t="shared" si="3"/>
        <v>3.0669688796820037E-3</v>
      </c>
      <c r="I8" s="117"/>
      <c r="J8" s="117"/>
      <c r="K8" s="152"/>
      <c r="M8" s="152">
        <v>3</v>
      </c>
      <c r="N8" s="154">
        <v>117</v>
      </c>
    </row>
    <row r="9" spans="1:14" s="119" customFormat="1" ht="25" customHeight="1" thickBot="1">
      <c r="A9" s="117"/>
      <c r="B9" s="137">
        <f>'인원 입력 기능'!B8</f>
        <v>131</v>
      </c>
      <c r="C9" s="120">
        <f t="shared" si="1"/>
        <v>1</v>
      </c>
      <c r="D9" s="138">
        <f t="shared" si="4"/>
        <v>100</v>
      </c>
      <c r="E9" s="139">
        <f>'인원 입력 기능'!E8</f>
        <v>1713</v>
      </c>
      <c r="F9" s="156">
        <f t="shared" si="2"/>
        <v>3.8404369085491756E-3</v>
      </c>
      <c r="G9" s="140">
        <f>SUM($E$6:E9)</f>
        <v>3081</v>
      </c>
      <c r="H9" s="157">
        <f t="shared" si="3"/>
        <v>6.9074057882311793E-3</v>
      </c>
      <c r="I9" s="117"/>
      <c r="J9" s="117"/>
      <c r="K9" s="152"/>
      <c r="M9" s="152">
        <v>4</v>
      </c>
      <c r="N9" s="154">
        <v>110</v>
      </c>
    </row>
    <row r="10" spans="1:14" s="119" customFormat="1" ht="25" customHeight="1" thickBot="1">
      <c r="A10" s="117"/>
      <c r="B10" s="137">
        <f>'인원 입력 기능'!B9</f>
        <v>130</v>
      </c>
      <c r="C10" s="120">
        <f t="shared" si="1"/>
        <v>1</v>
      </c>
      <c r="D10" s="138">
        <f t="shared" si="4"/>
        <v>99</v>
      </c>
      <c r="E10" s="139">
        <f>'인원 입력 기능'!E9</f>
        <v>1904</v>
      </c>
      <c r="F10" s="156">
        <f t="shared" si="2"/>
        <v>4.2686467448205664E-3</v>
      </c>
      <c r="G10" s="140">
        <f>SUM($E$6:E10)</f>
        <v>4985</v>
      </c>
      <c r="H10" s="157">
        <f t="shared" si="3"/>
        <v>1.1176052533051746E-2</v>
      </c>
      <c r="I10" s="117"/>
      <c r="J10" s="117"/>
      <c r="K10" s="152"/>
      <c r="M10" s="152">
        <v>5</v>
      </c>
      <c r="N10" s="154">
        <v>99</v>
      </c>
    </row>
    <row r="11" spans="1:14" s="119" customFormat="1" ht="25" customHeight="1" thickBot="1">
      <c r="A11" s="117"/>
      <c r="B11" s="137">
        <f>'인원 입력 기능'!B10</f>
        <v>129</v>
      </c>
      <c r="C11" s="120">
        <f t="shared" si="1"/>
        <v>1</v>
      </c>
      <c r="D11" s="138">
        <f t="shared" si="4"/>
        <v>99</v>
      </c>
      <c r="E11" s="139">
        <f>'인원 입력 기능'!E10</f>
        <v>1779</v>
      </c>
      <c r="F11" s="156">
        <f t="shared" si="2"/>
        <v>3.9884047053759392E-3</v>
      </c>
      <c r="G11" s="140">
        <f>SUM($E$6:E11)</f>
        <v>6764</v>
      </c>
      <c r="H11" s="157">
        <f t="shared" si="3"/>
        <v>1.5164457238427685E-2</v>
      </c>
      <c r="I11" s="117"/>
      <c r="J11" s="117"/>
      <c r="K11" s="152"/>
      <c r="M11" s="152">
        <v>6</v>
      </c>
      <c r="N11" s="154">
        <v>85</v>
      </c>
    </row>
    <row r="12" spans="1:14" s="119" customFormat="1" ht="25" customHeight="1" thickBot="1">
      <c r="A12" s="117"/>
      <c r="B12" s="137">
        <f>'인원 입력 기능'!B11</f>
        <v>128</v>
      </c>
      <c r="C12" s="120">
        <f t="shared" si="1"/>
        <v>1</v>
      </c>
      <c r="D12" s="138">
        <f t="shared" si="4"/>
        <v>98</v>
      </c>
      <c r="E12" s="139">
        <f>'인원 입력 기능'!E11</f>
        <v>4146</v>
      </c>
      <c r="F12" s="156">
        <f t="shared" si="2"/>
        <v>9.2950679642994066E-3</v>
      </c>
      <c r="G12" s="140">
        <f>SUM($E$6:E12)</f>
        <v>10910</v>
      </c>
      <c r="H12" s="157">
        <f t="shared" si="3"/>
        <v>2.4459525202727091E-2</v>
      </c>
      <c r="I12" s="117"/>
      <c r="J12" s="117"/>
      <c r="K12" s="152"/>
      <c r="M12" s="152">
        <v>7</v>
      </c>
      <c r="N12" s="154">
        <v>70</v>
      </c>
    </row>
    <row r="13" spans="1:14" s="119" customFormat="1" ht="25" customHeight="1" thickBot="1">
      <c r="A13" s="117"/>
      <c r="B13" s="137">
        <f>'인원 입력 기능'!B12</f>
        <v>127</v>
      </c>
      <c r="C13" s="120">
        <f t="shared" si="1"/>
        <v>1</v>
      </c>
      <c r="D13" s="138">
        <f t="shared" si="4"/>
        <v>97</v>
      </c>
      <c r="E13" s="139">
        <f>'인원 입력 기능'!E12</f>
        <v>3686</v>
      </c>
      <c r="F13" s="156">
        <f t="shared" si="2"/>
        <v>8.2637772591431773E-3</v>
      </c>
      <c r="G13" s="140">
        <f>SUM($E$6:E13)</f>
        <v>14596</v>
      </c>
      <c r="H13" s="157">
        <f t="shared" si="3"/>
        <v>3.2723302461870267E-2</v>
      </c>
      <c r="I13" s="117"/>
      <c r="J13" s="117"/>
      <c r="K13" s="152"/>
      <c r="M13" s="152">
        <v>8</v>
      </c>
      <c r="N13" s="154">
        <v>58</v>
      </c>
    </row>
    <row r="14" spans="1:14" s="119" customFormat="1" ht="25" customHeight="1">
      <c r="A14" s="117"/>
      <c r="B14" s="137">
        <f>'인원 입력 기능'!B13</f>
        <v>126</v>
      </c>
      <c r="C14" s="120">
        <f t="shared" si="1"/>
        <v>1</v>
      </c>
      <c r="D14" s="138">
        <f t="shared" si="4"/>
        <v>96</v>
      </c>
      <c r="E14" s="139">
        <f>'인원 입력 기능'!E13</f>
        <v>5262</v>
      </c>
      <c r="F14" s="156">
        <f t="shared" si="2"/>
        <v>1.179706889246104E-2</v>
      </c>
      <c r="G14" s="140">
        <f>SUM($E$6:E14)</f>
        <v>19858</v>
      </c>
      <c r="H14" s="157">
        <f t="shared" si="3"/>
        <v>4.452037135433131E-2</v>
      </c>
      <c r="I14" s="117"/>
      <c r="J14" s="117"/>
      <c r="K14" s="152"/>
      <c r="M14" s="152">
        <v>9</v>
      </c>
      <c r="N14" s="155"/>
    </row>
    <row r="15" spans="1:14" s="119" customFormat="1" ht="25" customHeight="1">
      <c r="A15" s="117"/>
      <c r="B15" s="137">
        <f>'인원 입력 기능'!B14</f>
        <v>125</v>
      </c>
      <c r="C15" s="120">
        <f t="shared" si="1"/>
        <v>2</v>
      </c>
      <c r="D15" s="138">
        <f t="shared" si="4"/>
        <v>95</v>
      </c>
      <c r="E15" s="139">
        <f>'인원 입력 기능'!E14</f>
        <v>7299</v>
      </c>
      <c r="F15" s="156">
        <f t="shared" si="2"/>
        <v>1.636389316725069E-2</v>
      </c>
      <c r="G15" s="140">
        <f>SUM($E$6:E15)</f>
        <v>27157</v>
      </c>
      <c r="H15" s="157">
        <f t="shared" si="3"/>
        <v>6.0884264521582E-2</v>
      </c>
      <c r="I15" s="117"/>
      <c r="J15" s="117"/>
      <c r="K15" s="152"/>
    </row>
    <row r="16" spans="1:14" s="119" customFormat="1" ht="25" customHeight="1">
      <c r="A16" s="117"/>
      <c r="B16" s="137">
        <f>'인원 입력 기능'!B15</f>
        <v>124</v>
      </c>
      <c r="C16" s="120">
        <f t="shared" si="0"/>
        <v>2</v>
      </c>
      <c r="D16" s="138">
        <f t="shared" si="4"/>
        <v>93</v>
      </c>
      <c r="E16" s="139">
        <f>'인원 입력 기능'!E15</f>
        <v>7772</v>
      </c>
      <c r="F16" s="156">
        <f t="shared" si="2"/>
        <v>1.7424329044509163E-2</v>
      </c>
      <c r="G16" s="140">
        <f>SUM($E$6:E16)</f>
        <v>34929</v>
      </c>
      <c r="H16" s="157">
        <f t="shared" si="3"/>
        <v>7.8308593566091156E-2</v>
      </c>
      <c r="I16" s="117"/>
      <c r="J16" s="117"/>
      <c r="K16" s="152"/>
    </row>
    <row r="17" spans="1:11" s="119" customFormat="1" ht="25" customHeight="1">
      <c r="A17" s="117"/>
      <c r="B17" s="137">
        <f>'인원 입력 기능'!B16</f>
        <v>123</v>
      </c>
      <c r="C17" s="120">
        <f t="shared" si="0"/>
        <v>2</v>
      </c>
      <c r="D17" s="138">
        <f t="shared" si="4"/>
        <v>91</v>
      </c>
      <c r="E17" s="139">
        <f>'인원 입력 기능'!E16</f>
        <v>8457</v>
      </c>
      <c r="F17" s="156">
        <f t="shared" si="2"/>
        <v>1.8960055420665721E-2</v>
      </c>
      <c r="G17" s="140">
        <f>SUM($E$6:E17)</f>
        <v>43386</v>
      </c>
      <c r="H17" s="157">
        <f t="shared" si="3"/>
        <v>9.7268648986756884E-2</v>
      </c>
      <c r="I17" s="117"/>
      <c r="J17" s="117"/>
      <c r="K17" s="152"/>
    </row>
    <row r="18" spans="1:11" s="119" customFormat="1" ht="25" customHeight="1">
      <c r="A18" s="117"/>
      <c r="B18" s="137">
        <f>'인원 입력 기능'!B17</f>
        <v>122</v>
      </c>
      <c r="C18" s="120">
        <f t="shared" si="0"/>
        <v>2</v>
      </c>
      <c r="D18" s="138">
        <f t="shared" si="4"/>
        <v>89</v>
      </c>
      <c r="E18" s="139">
        <f>'인원 입력 기능'!E17</f>
        <v>7632</v>
      </c>
      <c r="F18" s="156">
        <f t="shared" si="2"/>
        <v>1.7110457960331178E-2</v>
      </c>
      <c r="G18" s="140">
        <f>SUM($E$6:E18)</f>
        <v>51018</v>
      </c>
      <c r="H18" s="157">
        <f t="shared" si="3"/>
        <v>0.11437910694708806</v>
      </c>
      <c r="I18" s="117"/>
      <c r="J18" s="117"/>
      <c r="K18" s="152"/>
    </row>
    <row r="19" spans="1:11" s="119" customFormat="1" ht="25" customHeight="1">
      <c r="A19" s="117"/>
      <c r="B19" s="137">
        <f>'인원 입력 기능'!B18</f>
        <v>121</v>
      </c>
      <c r="C19" s="120">
        <f t="shared" si="0"/>
        <v>3</v>
      </c>
      <c r="D19" s="138">
        <f t="shared" si="4"/>
        <v>87</v>
      </c>
      <c r="E19" s="139">
        <f>'인원 입력 기능'!E18</f>
        <v>10960</v>
      </c>
      <c r="F19" s="156">
        <f t="shared" si="2"/>
        <v>2.4571622018504942E-2</v>
      </c>
      <c r="G19" s="140">
        <f>SUM($E$6:E19)</f>
        <v>61978</v>
      </c>
      <c r="H19" s="157">
        <f t="shared" si="3"/>
        <v>0.13895072896559299</v>
      </c>
      <c r="I19" s="117"/>
      <c r="J19" s="117"/>
      <c r="K19" s="152"/>
    </row>
    <row r="20" spans="1:11" s="119" customFormat="1" ht="25" customHeight="1">
      <c r="A20" s="117"/>
      <c r="B20" s="137">
        <f>'인원 입력 기능'!B19</f>
        <v>120</v>
      </c>
      <c r="C20" s="120">
        <f t="shared" si="0"/>
        <v>3</v>
      </c>
      <c r="D20" s="138">
        <f t="shared" si="4"/>
        <v>85</v>
      </c>
      <c r="E20" s="139">
        <f>'인원 입력 기능'!E19</f>
        <v>8397</v>
      </c>
      <c r="F20" s="156">
        <f t="shared" si="2"/>
        <v>1.88255392417323E-2</v>
      </c>
      <c r="G20" s="140">
        <f>SUM($E$6:E20)</f>
        <v>70375</v>
      </c>
      <c r="H20" s="157">
        <f t="shared" si="3"/>
        <v>0.15777626820732529</v>
      </c>
      <c r="I20" s="117"/>
      <c r="J20" s="117"/>
      <c r="K20" s="152"/>
    </row>
    <row r="21" spans="1:11" s="119" customFormat="1" ht="25" customHeight="1">
      <c r="A21" s="117"/>
      <c r="B21" s="137">
        <f>'인원 입력 기능'!B20</f>
        <v>119</v>
      </c>
      <c r="C21" s="120">
        <f t="shared" si="0"/>
        <v>3</v>
      </c>
      <c r="D21" s="138">
        <f t="shared" si="4"/>
        <v>83</v>
      </c>
      <c r="E21" s="139">
        <f>'인원 입력 기능'!E20</f>
        <v>11505</v>
      </c>
      <c r="F21" s="156">
        <f t="shared" si="2"/>
        <v>2.579347731048352E-2</v>
      </c>
      <c r="G21" s="140">
        <f>SUM($E$6:E21)</f>
        <v>81880</v>
      </c>
      <c r="H21" s="157">
        <f t="shared" si="3"/>
        <v>0.18356974551780883</v>
      </c>
      <c r="I21" s="117"/>
      <c r="J21" s="117"/>
      <c r="K21" s="152"/>
    </row>
    <row r="22" spans="1:11" s="119" customFormat="1" ht="25" customHeight="1">
      <c r="A22" s="117"/>
      <c r="B22" s="137">
        <f>'인원 입력 기능'!B21</f>
        <v>118</v>
      </c>
      <c r="C22" s="120">
        <f t="shared" si="0"/>
        <v>3</v>
      </c>
      <c r="D22" s="138">
        <f t="shared" si="4"/>
        <v>81</v>
      </c>
      <c r="E22" s="139">
        <f>'인원 입력 기능'!E21</f>
        <v>9835</v>
      </c>
      <c r="F22" s="156">
        <f t="shared" si="2"/>
        <v>2.2049443663503296E-2</v>
      </c>
      <c r="G22" s="140">
        <f>SUM($E$6:E22)</f>
        <v>91715</v>
      </c>
      <c r="H22" s="157">
        <f t="shared" si="3"/>
        <v>0.20561918918131211</v>
      </c>
      <c r="I22" s="117"/>
      <c r="J22" s="117"/>
      <c r="K22" s="152"/>
    </row>
    <row r="23" spans="1:11" s="119" customFormat="1" ht="25" customHeight="1">
      <c r="A23" s="117"/>
      <c r="B23" s="137">
        <f>'인원 입력 기능'!B22</f>
        <v>117</v>
      </c>
      <c r="C23" s="120">
        <f t="shared" si="0"/>
        <v>3</v>
      </c>
      <c r="D23" s="138">
        <f t="shared" si="4"/>
        <v>78</v>
      </c>
      <c r="E23" s="139">
        <f>'인원 입력 기능'!E22</f>
        <v>11172</v>
      </c>
      <c r="F23" s="156">
        <f t="shared" si="2"/>
        <v>2.5046912517403031E-2</v>
      </c>
      <c r="G23" s="140">
        <f>SUM($E$6:E23)</f>
        <v>102887</v>
      </c>
      <c r="H23" s="157">
        <f t="shared" si="3"/>
        <v>0.23066610169871515</v>
      </c>
      <c r="I23" s="117"/>
      <c r="J23" s="117"/>
      <c r="K23" s="152"/>
    </row>
    <row r="24" spans="1:11" s="119" customFormat="1" ht="25" customHeight="1">
      <c r="A24" s="117"/>
      <c r="B24" s="137">
        <f>'인원 입력 기능'!B23</f>
        <v>116</v>
      </c>
      <c r="C24" s="120">
        <f t="shared" si="0"/>
        <v>4</v>
      </c>
      <c r="D24" s="138">
        <f t="shared" si="4"/>
        <v>76</v>
      </c>
      <c r="E24" s="139">
        <f>'인원 입력 기능'!E23</f>
        <v>11085</v>
      </c>
      <c r="F24" s="156">
        <f t="shared" si="2"/>
        <v>2.485186405794957E-2</v>
      </c>
      <c r="G24" s="140">
        <f>SUM($E$6:E24)</f>
        <v>113972</v>
      </c>
      <c r="H24" s="157">
        <f t="shared" si="3"/>
        <v>0.25551796575666469</v>
      </c>
      <c r="I24" s="117"/>
      <c r="J24" s="117"/>
      <c r="K24" s="152"/>
    </row>
    <row r="25" spans="1:11" s="119" customFormat="1" ht="25" customHeight="1">
      <c r="A25" s="117"/>
      <c r="B25" s="137">
        <f>'인원 입력 기능'!B24</f>
        <v>115</v>
      </c>
      <c r="C25" s="120">
        <f t="shared" si="0"/>
        <v>4</v>
      </c>
      <c r="D25" s="138">
        <f t="shared" si="4"/>
        <v>73</v>
      </c>
      <c r="E25" s="139">
        <f>'인원 입력 기능'!E24</f>
        <v>10988</v>
      </c>
      <c r="F25" s="156">
        <f t="shared" si="2"/>
        <v>2.4634396235340538E-2</v>
      </c>
      <c r="G25" s="140">
        <f>SUM($E$6:E25)</f>
        <v>124960</v>
      </c>
      <c r="H25" s="157">
        <f t="shared" si="3"/>
        <v>0.28015236199200527</v>
      </c>
      <c r="I25" s="117"/>
      <c r="J25" s="117"/>
      <c r="K25" s="152"/>
    </row>
    <row r="26" spans="1:11" s="119" customFormat="1" ht="25" customHeight="1">
      <c r="A26" s="117"/>
      <c r="B26" s="137">
        <f>'인원 입력 기능'!B25</f>
        <v>114</v>
      </c>
      <c r="C26" s="120">
        <f t="shared" si="0"/>
        <v>4</v>
      </c>
      <c r="D26" s="138">
        <f t="shared" si="4"/>
        <v>71</v>
      </c>
      <c r="E26" s="139">
        <f>'인원 입력 기능'!E25</f>
        <v>11507</v>
      </c>
      <c r="F26" s="156">
        <f t="shared" si="2"/>
        <v>2.5797961183114632E-2</v>
      </c>
      <c r="G26" s="140">
        <f>SUM($E$6:E26)</f>
        <v>136467</v>
      </c>
      <c r="H26" s="157">
        <f t="shared" si="3"/>
        <v>0.30595032317511989</v>
      </c>
      <c r="I26" s="117"/>
      <c r="J26" s="117"/>
      <c r="K26" s="152"/>
    </row>
    <row r="27" spans="1:11" s="119" customFormat="1" ht="25" customHeight="1">
      <c r="A27" s="117"/>
      <c r="B27" s="137">
        <f>'인원 입력 기능'!B26</f>
        <v>113</v>
      </c>
      <c r="C27" s="120">
        <f t="shared" si="0"/>
        <v>4</v>
      </c>
      <c r="D27" s="138">
        <f t="shared" si="4"/>
        <v>68</v>
      </c>
      <c r="E27" s="139">
        <f>'인원 입력 기능'!E26</f>
        <v>10137</v>
      </c>
      <c r="F27" s="156">
        <f t="shared" si="2"/>
        <v>2.2726508430801515E-2</v>
      </c>
      <c r="G27" s="140">
        <f>SUM($E$6:E27)</f>
        <v>146604</v>
      </c>
      <c r="H27" s="157">
        <f t="shared" si="3"/>
        <v>0.32867683160592143</v>
      </c>
      <c r="I27" s="117"/>
      <c r="J27" s="117"/>
      <c r="K27" s="152"/>
    </row>
    <row r="28" spans="1:11" s="119" customFormat="1" ht="25" customHeight="1">
      <c r="A28" s="117"/>
      <c r="B28" s="137">
        <f>'인원 입력 기능'!B27</f>
        <v>112</v>
      </c>
      <c r="C28" s="120">
        <f t="shared" si="0"/>
        <v>4</v>
      </c>
      <c r="D28" s="138">
        <f t="shared" si="4"/>
        <v>66</v>
      </c>
      <c r="E28" s="139">
        <f>'인원 입력 기능'!E27</f>
        <v>12149</v>
      </c>
      <c r="F28" s="156">
        <f t="shared" si="2"/>
        <v>2.7237284297702238E-2</v>
      </c>
      <c r="G28" s="140">
        <f>SUM($E$6:E28)</f>
        <v>158753</v>
      </c>
      <c r="H28" s="157">
        <f t="shared" si="3"/>
        <v>0.35591411590362365</v>
      </c>
      <c r="I28" s="117"/>
      <c r="J28" s="117"/>
      <c r="K28" s="152"/>
    </row>
    <row r="29" spans="1:11" s="119" customFormat="1" ht="25" customHeight="1">
      <c r="A29" s="117"/>
      <c r="B29" s="137">
        <f>'인원 입력 기능'!B28</f>
        <v>111</v>
      </c>
      <c r="C29" s="120">
        <f t="shared" si="0"/>
        <v>4</v>
      </c>
      <c r="D29" s="138">
        <f t="shared" si="4"/>
        <v>63</v>
      </c>
      <c r="E29" s="139">
        <f>'인원 입력 기능'!E28</f>
        <v>10070</v>
      </c>
      <c r="F29" s="156">
        <f t="shared" si="2"/>
        <v>2.2576298697659196E-2</v>
      </c>
      <c r="G29" s="140">
        <f>SUM($E$6:E29)</f>
        <v>168823</v>
      </c>
      <c r="H29" s="157">
        <f t="shared" si="3"/>
        <v>0.37849041460128285</v>
      </c>
      <c r="I29" s="117"/>
      <c r="J29" s="117"/>
      <c r="K29" s="152"/>
    </row>
    <row r="30" spans="1:11" s="119" customFormat="1" ht="25" customHeight="1">
      <c r="A30" s="117"/>
      <c r="B30" s="137">
        <f>'인원 입력 기능'!B29</f>
        <v>110</v>
      </c>
      <c r="C30" s="120">
        <f t="shared" si="0"/>
        <v>4</v>
      </c>
      <c r="D30" s="138">
        <f t="shared" si="4"/>
        <v>61</v>
      </c>
      <c r="E30" s="139">
        <f>'인원 입력 기능'!E29</f>
        <v>10561</v>
      </c>
      <c r="F30" s="156">
        <f t="shared" si="2"/>
        <v>2.367708942859769E-2</v>
      </c>
      <c r="G30" s="140">
        <f>SUM($E$6:E30)</f>
        <v>179384</v>
      </c>
      <c r="H30" s="157">
        <f t="shared" si="3"/>
        <v>0.40216750402988055</v>
      </c>
      <c r="I30" s="117"/>
      <c r="J30" s="117"/>
      <c r="K30" s="152"/>
    </row>
    <row r="31" spans="1:11" s="119" customFormat="1" ht="25" customHeight="1">
      <c r="A31" s="117"/>
      <c r="B31" s="137">
        <f>'인원 입력 기능'!B30</f>
        <v>109</v>
      </c>
      <c r="C31" s="120">
        <f t="shared" si="0"/>
        <v>5</v>
      </c>
      <c r="D31" s="138">
        <f t="shared" si="4"/>
        <v>59</v>
      </c>
      <c r="E31" s="139">
        <f>'인원 입력 기능'!E30</f>
        <v>9536</v>
      </c>
      <c r="F31" s="156">
        <f t="shared" si="2"/>
        <v>2.1379104705151745E-2</v>
      </c>
      <c r="G31" s="140">
        <f>SUM($E$6:E31)</f>
        <v>188920</v>
      </c>
      <c r="H31" s="157">
        <f t="shared" si="3"/>
        <v>0.42354660873503225</v>
      </c>
      <c r="I31" s="117"/>
      <c r="J31" s="117"/>
      <c r="K31" s="152"/>
    </row>
    <row r="32" spans="1:11" s="119" customFormat="1" ht="25" customHeight="1">
      <c r="A32" s="117"/>
      <c r="B32" s="137">
        <f>'인원 입력 기능'!B31</f>
        <v>108</v>
      </c>
      <c r="C32" s="120">
        <f t="shared" si="0"/>
        <v>5</v>
      </c>
      <c r="D32" s="138">
        <f t="shared" si="4"/>
        <v>56</v>
      </c>
      <c r="E32" s="139">
        <f>'인원 입력 기능'!E31</f>
        <v>10324</v>
      </c>
      <c r="F32" s="156">
        <f t="shared" si="2"/>
        <v>2.3145750521810678E-2</v>
      </c>
      <c r="G32" s="140">
        <f>SUM($E$6:E32)</f>
        <v>199244</v>
      </c>
      <c r="H32" s="157">
        <f t="shared" si="3"/>
        <v>0.44669235925684297</v>
      </c>
      <c r="I32" s="117"/>
      <c r="J32" s="117"/>
      <c r="K32" s="152"/>
    </row>
    <row r="33" spans="1:11" s="119" customFormat="1" ht="25" customHeight="1">
      <c r="A33" s="117"/>
      <c r="B33" s="137">
        <f>'인원 입력 기능'!B32</f>
        <v>107</v>
      </c>
      <c r="C33" s="120">
        <f t="shared" si="0"/>
        <v>5</v>
      </c>
      <c r="D33" s="138">
        <f t="shared" si="4"/>
        <v>54</v>
      </c>
      <c r="E33" s="139">
        <f>'인원 입력 기능'!E32</f>
        <v>8975</v>
      </c>
      <c r="F33" s="156">
        <f t="shared" si="2"/>
        <v>2.0121378432124259E-2</v>
      </c>
      <c r="G33" s="140">
        <f>SUM($E$6:E33)</f>
        <v>208219</v>
      </c>
      <c r="H33" s="157">
        <f t="shared" si="3"/>
        <v>0.46681373768896722</v>
      </c>
      <c r="I33" s="117"/>
      <c r="J33" s="117"/>
      <c r="K33" s="152"/>
    </row>
    <row r="34" spans="1:11" s="119" customFormat="1" ht="25" customHeight="1">
      <c r="A34" s="117"/>
      <c r="B34" s="137">
        <f>'인원 입력 기능'!B33</f>
        <v>106</v>
      </c>
      <c r="C34" s="120">
        <f t="shared" si="0"/>
        <v>5</v>
      </c>
      <c r="D34" s="138">
        <f t="shared" si="4"/>
        <v>52</v>
      </c>
      <c r="E34" s="139">
        <f>'인원 입력 기능'!E33</f>
        <v>9109</v>
      </c>
      <c r="F34" s="156">
        <f t="shared" si="2"/>
        <v>2.0421797898408898E-2</v>
      </c>
      <c r="G34" s="140">
        <f>SUM($E$6:E34)</f>
        <v>217328</v>
      </c>
      <c r="H34" s="157">
        <f t="shared" si="3"/>
        <v>0.48723553558737609</v>
      </c>
      <c r="I34" s="117"/>
      <c r="J34" s="117"/>
      <c r="K34" s="152"/>
    </row>
    <row r="35" spans="1:11" s="119" customFormat="1" ht="25" customHeight="1">
      <c r="A35" s="117"/>
      <c r="B35" s="137">
        <f>'인원 입력 기능'!B34</f>
        <v>105</v>
      </c>
      <c r="C35" s="120">
        <f t="shared" si="0"/>
        <v>5</v>
      </c>
      <c r="D35" s="138">
        <f t="shared" si="4"/>
        <v>50</v>
      </c>
      <c r="E35" s="139">
        <f>'인원 입력 기능'!E34</f>
        <v>8982</v>
      </c>
      <c r="F35" s="156">
        <f t="shared" si="2"/>
        <v>2.0137071986333157E-2</v>
      </c>
      <c r="G35" s="140">
        <f>SUM($E$6:E35)</f>
        <v>226310</v>
      </c>
      <c r="H35" s="157">
        <f t="shared" si="3"/>
        <v>0.50737260757370928</v>
      </c>
      <c r="I35" s="117"/>
      <c r="J35" s="117"/>
      <c r="K35" s="152"/>
    </row>
    <row r="36" spans="1:11" s="119" customFormat="1" ht="25" customHeight="1">
      <c r="A36" s="117"/>
      <c r="B36" s="137">
        <f>'인원 입력 기능'!B35</f>
        <v>104</v>
      </c>
      <c r="C36" s="120">
        <f t="shared" si="0"/>
        <v>5</v>
      </c>
      <c r="D36" s="138">
        <f t="shared" si="4"/>
        <v>48</v>
      </c>
      <c r="E36" s="139">
        <f>'인원 입력 기능'!E35</f>
        <v>9346</v>
      </c>
      <c r="F36" s="156">
        <f t="shared" si="2"/>
        <v>2.0953136805195911E-2</v>
      </c>
      <c r="G36" s="140">
        <f>SUM($E$6:E36)</f>
        <v>235656</v>
      </c>
      <c r="H36" s="157">
        <f t="shared" si="3"/>
        <v>0.52832574437890523</v>
      </c>
      <c r="I36" s="117"/>
      <c r="J36" s="117"/>
      <c r="K36" s="152"/>
    </row>
    <row r="37" spans="1:11" s="119" customFormat="1" ht="25" customHeight="1">
      <c r="A37" s="117"/>
      <c r="B37" s="137">
        <f>'인원 입력 기능'!B36</f>
        <v>103</v>
      </c>
      <c r="C37" s="120">
        <f t="shared" si="0"/>
        <v>5</v>
      </c>
      <c r="D37" s="138">
        <f t="shared" si="4"/>
        <v>46</v>
      </c>
      <c r="E37" s="139">
        <f>'인원 입력 기능'!E36</f>
        <v>7474</v>
      </c>
      <c r="F37" s="156">
        <f t="shared" si="2"/>
        <v>1.6756232022473169E-2</v>
      </c>
      <c r="G37" s="140">
        <f>SUM($E$6:E37)</f>
        <v>243130</v>
      </c>
      <c r="H37" s="157">
        <f t="shared" si="3"/>
        <v>0.54508197640137834</v>
      </c>
      <c r="I37" s="117"/>
      <c r="J37" s="117"/>
      <c r="K37" s="152"/>
    </row>
    <row r="38" spans="1:11" s="119" customFormat="1" ht="25" customHeight="1">
      <c r="A38" s="117"/>
      <c r="B38" s="137">
        <f>'인원 입력 기능'!B37</f>
        <v>102</v>
      </c>
      <c r="C38" s="120">
        <f t="shared" si="0"/>
        <v>5</v>
      </c>
      <c r="D38" s="138">
        <f t="shared" si="4"/>
        <v>45</v>
      </c>
      <c r="E38" s="139">
        <f>'인원 입력 기능'!E37</f>
        <v>7538</v>
      </c>
      <c r="F38" s="156">
        <f t="shared" si="2"/>
        <v>1.6899715946668819E-2</v>
      </c>
      <c r="G38" s="140">
        <f>SUM($E$6:E38)</f>
        <v>250668</v>
      </c>
      <c r="H38" s="157">
        <f t="shared" si="3"/>
        <v>0.56198169234804718</v>
      </c>
      <c r="I38" s="117"/>
      <c r="J38" s="117"/>
      <c r="K38" s="152"/>
    </row>
    <row r="39" spans="1:11" s="119" customFormat="1" ht="25" customHeight="1">
      <c r="A39" s="117"/>
      <c r="B39" s="137">
        <f>'인원 입력 기능'!B38</f>
        <v>101</v>
      </c>
      <c r="C39" s="120">
        <f t="shared" si="0"/>
        <v>5</v>
      </c>
      <c r="D39" s="138">
        <f t="shared" si="4"/>
        <v>43</v>
      </c>
      <c r="E39" s="139">
        <f>'인원 입력 기능'!E38</f>
        <v>7150</v>
      </c>
      <c r="F39" s="156">
        <f t="shared" si="2"/>
        <v>1.6029844656232695E-2</v>
      </c>
      <c r="G39" s="140">
        <f>SUM($E$6:E39)</f>
        <v>257818</v>
      </c>
      <c r="H39" s="157">
        <f t="shared" si="3"/>
        <v>0.57801153700427987</v>
      </c>
      <c r="I39" s="117"/>
      <c r="J39" s="117"/>
      <c r="K39" s="152"/>
    </row>
    <row r="40" spans="1:11" s="119" customFormat="1" ht="25" customHeight="1">
      <c r="A40" s="117"/>
      <c r="B40" s="137">
        <f>'인원 입력 기능'!B39</f>
        <v>100</v>
      </c>
      <c r="C40" s="120">
        <f t="shared" si="0"/>
        <v>5</v>
      </c>
      <c r="D40" s="138">
        <f t="shared" si="4"/>
        <v>41</v>
      </c>
      <c r="E40" s="139">
        <f>'인원 입력 기능'!E39</f>
        <v>6927</v>
      </c>
      <c r="F40" s="156">
        <f t="shared" si="2"/>
        <v>1.552989285786348E-2</v>
      </c>
      <c r="G40" s="140">
        <f>SUM($E$6:E40)</f>
        <v>264745</v>
      </c>
      <c r="H40" s="157">
        <f t="shared" si="3"/>
        <v>0.59354142986214331</v>
      </c>
      <c r="I40" s="117"/>
      <c r="J40" s="117"/>
      <c r="K40" s="152"/>
    </row>
    <row r="41" spans="1:11" s="119" customFormat="1" ht="25" customHeight="1">
      <c r="A41" s="117"/>
      <c r="B41" s="137">
        <f>'인원 입력 기능'!B40</f>
        <v>99</v>
      </c>
      <c r="C41" s="120">
        <f t="shared" si="0"/>
        <v>5</v>
      </c>
      <c r="D41" s="138">
        <f t="shared" si="4"/>
        <v>40</v>
      </c>
      <c r="E41" s="139">
        <f>'인원 입력 기능'!E40</f>
        <v>7275</v>
      </c>
      <c r="F41" s="156">
        <f t="shared" si="2"/>
        <v>1.6310086695677323E-2</v>
      </c>
      <c r="G41" s="140">
        <f>SUM($E$6:E41)</f>
        <v>272020</v>
      </c>
      <c r="H41" s="157">
        <f t="shared" si="3"/>
        <v>0.60985151655782066</v>
      </c>
      <c r="I41" s="117"/>
      <c r="J41" s="117"/>
      <c r="K41" s="152"/>
    </row>
    <row r="42" spans="1:11" s="119" customFormat="1" ht="25" customHeight="1">
      <c r="A42" s="117"/>
      <c r="B42" s="137">
        <f>'인원 입력 기능'!B41</f>
        <v>98</v>
      </c>
      <c r="C42" s="120">
        <f t="shared" si="0"/>
        <v>6</v>
      </c>
      <c r="D42" s="138">
        <f t="shared" si="4"/>
        <v>38</v>
      </c>
      <c r="E42" s="139">
        <f>'인원 입력 기능'!E41</f>
        <v>6408</v>
      </c>
      <c r="F42" s="156">
        <f t="shared" si="2"/>
        <v>1.4366327910089386E-2</v>
      </c>
      <c r="G42" s="140">
        <f>SUM($E$6:E42)</f>
        <v>278428</v>
      </c>
      <c r="H42" s="157">
        <f t="shared" si="3"/>
        <v>0.62421784446791007</v>
      </c>
      <c r="I42" s="117"/>
      <c r="J42" s="117"/>
      <c r="K42" s="152"/>
    </row>
    <row r="43" spans="1:11" s="119" customFormat="1" ht="25" customHeight="1">
      <c r="A43" s="117"/>
      <c r="B43" s="137">
        <f>'인원 입력 기능'!B42</f>
        <v>97</v>
      </c>
      <c r="C43" s="120">
        <f t="shared" si="0"/>
        <v>6</v>
      </c>
      <c r="D43" s="138">
        <f t="shared" si="4"/>
        <v>37</v>
      </c>
      <c r="E43" s="139">
        <f>'인원 입력 기능'!E42</f>
        <v>6102</v>
      </c>
      <c r="F43" s="156">
        <f t="shared" si="2"/>
        <v>1.3680295397528937E-2</v>
      </c>
      <c r="G43" s="140">
        <f>SUM($E$6:E43)</f>
        <v>284530</v>
      </c>
      <c r="H43" s="157">
        <f t="shared" si="3"/>
        <v>0.63789813986543897</v>
      </c>
      <c r="I43" s="117"/>
      <c r="J43" s="117"/>
      <c r="K43" s="152"/>
    </row>
    <row r="44" spans="1:11" s="119" customFormat="1" ht="25" customHeight="1">
      <c r="A44" s="117"/>
      <c r="B44" s="137">
        <f>'인원 입력 기능'!B43</f>
        <v>96</v>
      </c>
      <c r="C44" s="120">
        <f t="shared" si="0"/>
        <v>6</v>
      </c>
      <c r="D44" s="138">
        <f t="shared" si="4"/>
        <v>36</v>
      </c>
      <c r="E44" s="139">
        <f>'인원 입력 기능'!E43</f>
        <v>5911</v>
      </c>
      <c r="F44" s="156">
        <f t="shared" si="2"/>
        <v>1.3252085561257548E-2</v>
      </c>
      <c r="G44" s="140">
        <f>SUM($E$6:E44)</f>
        <v>290441</v>
      </c>
      <c r="H44" s="157">
        <f t="shared" si="3"/>
        <v>0.65115022542669654</v>
      </c>
      <c r="I44" s="117"/>
      <c r="J44" s="117"/>
      <c r="K44" s="152"/>
    </row>
    <row r="45" spans="1:11" s="119" customFormat="1" ht="25" customHeight="1">
      <c r="A45" s="117"/>
      <c r="B45" s="137">
        <f>'인원 입력 기능'!B44</f>
        <v>95</v>
      </c>
      <c r="C45" s="120">
        <f t="shared" si="0"/>
        <v>6</v>
      </c>
      <c r="D45" s="138">
        <f t="shared" si="4"/>
        <v>34</v>
      </c>
      <c r="E45" s="139">
        <f>'인원 입력 기능'!E44</f>
        <v>6066</v>
      </c>
      <c r="F45" s="156">
        <f t="shared" si="2"/>
        <v>1.3599585690168885E-2</v>
      </c>
      <c r="G45" s="140">
        <f>SUM($E$6:E45)</f>
        <v>296507</v>
      </c>
      <c r="H45" s="157">
        <f t="shared" si="3"/>
        <v>0.66474981111686537</v>
      </c>
      <c r="I45" s="117"/>
      <c r="J45" s="117"/>
      <c r="K45" s="152"/>
    </row>
    <row r="46" spans="1:11" s="119" customFormat="1" ht="25" customHeight="1">
      <c r="A46" s="117"/>
      <c r="B46" s="137">
        <f>'인원 입력 기능'!B45</f>
        <v>94</v>
      </c>
      <c r="C46" s="120">
        <f t="shared" si="0"/>
        <v>6</v>
      </c>
      <c r="D46" s="138">
        <f t="shared" si="4"/>
        <v>33</v>
      </c>
      <c r="E46" s="139">
        <f>'인원 입력 기능'!E45</f>
        <v>5518</v>
      </c>
      <c r="F46" s="156">
        <f t="shared" si="2"/>
        <v>1.2371004589243638E-2</v>
      </c>
      <c r="G46" s="140">
        <f>SUM($E$6:E46)</f>
        <v>302025</v>
      </c>
      <c r="H46" s="157">
        <f t="shared" si="3"/>
        <v>0.67712081570610905</v>
      </c>
      <c r="I46" s="117"/>
      <c r="J46" s="117"/>
      <c r="K46" s="152"/>
    </row>
    <row r="47" spans="1:11" s="119" customFormat="1" ht="25" customHeight="1">
      <c r="A47" s="117"/>
      <c r="B47" s="137">
        <f>'인원 입력 기능'!B46</f>
        <v>93</v>
      </c>
      <c r="C47" s="120">
        <f t="shared" si="0"/>
        <v>6</v>
      </c>
      <c r="D47" s="138">
        <f t="shared" si="4"/>
        <v>32</v>
      </c>
      <c r="E47" s="139">
        <f>'인원 입력 기능'!E46</f>
        <v>5412</v>
      </c>
      <c r="F47" s="156">
        <f t="shared" si="2"/>
        <v>1.2133359339794593E-2</v>
      </c>
      <c r="G47" s="140">
        <f>SUM($E$6:E47)</f>
        <v>307437</v>
      </c>
      <c r="H47" s="157">
        <f t="shared" si="3"/>
        <v>0.68925417504590369</v>
      </c>
      <c r="I47" s="117"/>
      <c r="J47" s="117"/>
      <c r="K47" s="152"/>
    </row>
    <row r="48" spans="1:11" s="119" customFormat="1" ht="25" customHeight="1">
      <c r="A48" s="117"/>
      <c r="B48" s="137">
        <f>'인원 입력 기능'!B47</f>
        <v>92</v>
      </c>
      <c r="C48" s="120">
        <f t="shared" si="0"/>
        <v>6</v>
      </c>
      <c r="D48" s="138">
        <f t="shared" si="4"/>
        <v>30</v>
      </c>
      <c r="E48" s="139">
        <f>'인원 입력 기능'!E47</f>
        <v>5172</v>
      </c>
      <c r="F48" s="156">
        <f t="shared" si="2"/>
        <v>1.159529462406091E-2</v>
      </c>
      <c r="G48" s="140">
        <f>SUM($E$6:E48)</f>
        <v>312609</v>
      </c>
      <c r="H48" s="157">
        <f t="shared" si="3"/>
        <v>0.70084946966996453</v>
      </c>
      <c r="I48" s="117"/>
      <c r="J48" s="117"/>
      <c r="K48" s="152"/>
    </row>
    <row r="49" spans="1:11" s="119" customFormat="1" ht="25" customHeight="1">
      <c r="A49" s="117"/>
      <c r="B49" s="137">
        <f>'인원 입력 기능'!B48</f>
        <v>91</v>
      </c>
      <c r="C49" s="120">
        <f t="shared" si="0"/>
        <v>6</v>
      </c>
      <c r="D49" s="138">
        <f t="shared" si="4"/>
        <v>29</v>
      </c>
      <c r="E49" s="139">
        <f>'인원 입력 기능'!E48</f>
        <v>5076</v>
      </c>
      <c r="F49" s="156">
        <f t="shared" si="2"/>
        <v>1.1380068737767436E-2</v>
      </c>
      <c r="G49" s="140">
        <f>SUM($E$6:E49)</f>
        <v>317685</v>
      </c>
      <c r="H49" s="157">
        <f t="shared" si="3"/>
        <v>0.71222953840773195</v>
      </c>
      <c r="I49" s="117"/>
      <c r="K49" s="152"/>
    </row>
    <row r="50" spans="1:11" s="119" customFormat="1" ht="25" customHeight="1">
      <c r="A50" s="117"/>
      <c r="B50" s="137">
        <f>'인원 입력 기능'!B49</f>
        <v>90</v>
      </c>
      <c r="C50" s="120">
        <f t="shared" si="0"/>
        <v>6</v>
      </c>
      <c r="D50" s="138">
        <f t="shared" si="4"/>
        <v>28</v>
      </c>
      <c r="E50" s="139">
        <f>'인원 입력 기능'!E49</f>
        <v>5374</v>
      </c>
      <c r="F50" s="156">
        <f t="shared" si="2"/>
        <v>1.2048165759803426E-2</v>
      </c>
      <c r="G50" s="140">
        <f>SUM($E$6:E50)</f>
        <v>323059</v>
      </c>
      <c r="H50" s="157">
        <f t="shared" si="3"/>
        <v>0.72427770416753545</v>
      </c>
      <c r="I50" s="117"/>
      <c r="J50" s="117"/>
      <c r="K50" s="152"/>
    </row>
    <row r="51" spans="1:11" s="119" customFormat="1" ht="25" customHeight="1">
      <c r="A51" s="117"/>
      <c r="B51" s="137">
        <f>'인원 입력 기능'!B50</f>
        <v>89</v>
      </c>
      <c r="C51" s="120">
        <f t="shared" si="0"/>
        <v>6</v>
      </c>
      <c r="D51" s="138">
        <f t="shared" si="4"/>
        <v>27</v>
      </c>
      <c r="E51" s="139">
        <f>'인원 입력 기능'!E50</f>
        <v>4784</v>
      </c>
      <c r="F51" s="156">
        <f t="shared" si="2"/>
        <v>1.0725423333624785E-2</v>
      </c>
      <c r="G51" s="140">
        <f>SUM($E$6:E51)</f>
        <v>327843</v>
      </c>
      <c r="H51" s="157">
        <f t="shared" si="3"/>
        <v>0.73500312750116015</v>
      </c>
      <c r="I51" s="117"/>
      <c r="J51" s="117"/>
      <c r="K51" s="152"/>
    </row>
    <row r="52" spans="1:11" s="119" customFormat="1" ht="25" customHeight="1">
      <c r="A52" s="117"/>
      <c r="B52" s="137">
        <f>'인원 입력 기능'!B51</f>
        <v>88</v>
      </c>
      <c r="C52" s="120">
        <f t="shared" si="0"/>
        <v>6</v>
      </c>
      <c r="D52" s="138">
        <f t="shared" si="4"/>
        <v>26</v>
      </c>
      <c r="E52" s="139">
        <f>'인원 입력 기능'!E51</f>
        <v>4529</v>
      </c>
      <c r="F52" s="156">
        <f t="shared" si="2"/>
        <v>1.0153729573157745E-2</v>
      </c>
      <c r="G52" s="140">
        <f>SUM($E$6:E52)</f>
        <v>332372</v>
      </c>
      <c r="H52" s="157">
        <f t="shared" si="3"/>
        <v>0.745156857074318</v>
      </c>
      <c r="I52" s="117"/>
      <c r="J52" s="117"/>
      <c r="K52" s="152"/>
    </row>
    <row r="53" spans="1:11" s="119" customFormat="1" ht="25" customHeight="1">
      <c r="A53" s="117"/>
      <c r="B53" s="137">
        <f>'인원 입력 기능'!B52</f>
        <v>87</v>
      </c>
      <c r="C53" s="120">
        <f t="shared" si="0"/>
        <v>6</v>
      </c>
      <c r="D53" s="138">
        <f t="shared" si="4"/>
        <v>25</v>
      </c>
      <c r="E53" s="139">
        <f>'인원 입력 기능'!E52</f>
        <v>4762</v>
      </c>
      <c r="F53" s="156">
        <f t="shared" si="2"/>
        <v>1.0676100734682531E-2</v>
      </c>
      <c r="G53" s="140">
        <f>SUM($E$6:E53)</f>
        <v>337134</v>
      </c>
      <c r="H53" s="157">
        <f t="shared" si="3"/>
        <v>0.75583295780900051</v>
      </c>
      <c r="I53" s="117"/>
      <c r="J53" s="117"/>
      <c r="K53" s="152"/>
    </row>
    <row r="54" spans="1:11" s="119" customFormat="1" ht="25" customHeight="1">
      <c r="A54" s="117"/>
      <c r="B54" s="137">
        <f>'인원 입력 기능'!B53</f>
        <v>86</v>
      </c>
      <c r="C54" s="120">
        <f t="shared" si="0"/>
        <v>6</v>
      </c>
      <c r="D54" s="138">
        <f t="shared" si="4"/>
        <v>24</v>
      </c>
      <c r="E54" s="139">
        <f>'인원 입력 기능'!E53</f>
        <v>4514</v>
      </c>
      <c r="F54" s="156">
        <f t="shared" si="2"/>
        <v>1.0120100528424389E-2</v>
      </c>
      <c r="G54" s="140">
        <f>SUM($E$6:E54)</f>
        <v>341648</v>
      </c>
      <c r="H54" s="157">
        <f t="shared" si="3"/>
        <v>0.76595305833742489</v>
      </c>
      <c r="I54" s="117"/>
      <c r="J54" s="117"/>
      <c r="K54" s="152"/>
    </row>
    <row r="55" spans="1:11" s="119" customFormat="1" ht="25" customHeight="1">
      <c r="A55" s="117"/>
      <c r="B55" s="137">
        <f>'인원 입력 기능'!B54</f>
        <v>85</v>
      </c>
      <c r="C55" s="120">
        <f t="shared" si="0"/>
        <v>6</v>
      </c>
      <c r="D55" s="138">
        <f t="shared" si="4"/>
        <v>23</v>
      </c>
      <c r="E55" s="139">
        <f>'인원 입력 기능'!E54</f>
        <v>4251</v>
      </c>
      <c r="F55" s="156">
        <f t="shared" si="2"/>
        <v>9.5304712774328931E-3</v>
      </c>
      <c r="G55" s="140">
        <f>SUM($E$6:E55)</f>
        <v>345899</v>
      </c>
      <c r="H55" s="157">
        <f t="shared" si="3"/>
        <v>0.77548352961485778</v>
      </c>
      <c r="I55" s="117"/>
      <c r="J55" s="117"/>
      <c r="K55" s="152"/>
    </row>
    <row r="56" spans="1:11" s="119" customFormat="1" ht="25" customHeight="1">
      <c r="A56" s="117"/>
      <c r="B56" s="137">
        <f>'인원 입력 기능'!B55</f>
        <v>84</v>
      </c>
      <c r="C56" s="120">
        <f t="shared" si="0"/>
        <v>7</v>
      </c>
      <c r="D56" s="138">
        <f t="shared" si="4"/>
        <v>22</v>
      </c>
      <c r="E56" s="139">
        <f>'인원 입력 기능'!E55</f>
        <v>4281</v>
      </c>
      <c r="F56" s="156">
        <f t="shared" si="2"/>
        <v>9.5977293668996037E-3</v>
      </c>
      <c r="G56" s="140">
        <f>SUM($E$6:E56)</f>
        <v>350180</v>
      </c>
      <c r="H56" s="157">
        <f t="shared" si="3"/>
        <v>0.7850812589817574</v>
      </c>
      <c r="I56" s="117"/>
      <c r="J56" s="117"/>
      <c r="K56" s="152"/>
    </row>
    <row r="57" spans="1:11" s="119" customFormat="1" ht="25" customHeight="1">
      <c r="A57" s="117"/>
      <c r="B57" s="137">
        <f>'인원 입력 기능'!B56</f>
        <v>83</v>
      </c>
      <c r="C57" s="120">
        <f t="shared" si="0"/>
        <v>7</v>
      </c>
      <c r="D57" s="138">
        <f t="shared" si="4"/>
        <v>21</v>
      </c>
      <c r="E57" s="139">
        <f>'인원 입력 기능'!E56</f>
        <v>3989</v>
      </c>
      <c r="F57" s="156">
        <f t="shared" si="2"/>
        <v>8.9430839627569533E-3</v>
      </c>
      <c r="G57" s="140">
        <f>SUM($E$6:E57)</f>
        <v>354169</v>
      </c>
      <c r="H57" s="157">
        <f t="shared" si="3"/>
        <v>0.79402434294451429</v>
      </c>
      <c r="I57" s="117"/>
      <c r="J57" s="117"/>
      <c r="K57" s="152"/>
    </row>
    <row r="58" spans="1:11" s="119" customFormat="1" ht="25" customHeight="1">
      <c r="A58" s="117"/>
      <c r="B58" s="137">
        <f>'인원 입력 기능'!B57</f>
        <v>82</v>
      </c>
      <c r="C58" s="120">
        <f t="shared" si="0"/>
        <v>7</v>
      </c>
      <c r="D58" s="138">
        <f t="shared" si="4"/>
        <v>20</v>
      </c>
      <c r="E58" s="139">
        <f>'인원 입력 기능'!E57</f>
        <v>4103</v>
      </c>
      <c r="F58" s="156">
        <f t="shared" si="2"/>
        <v>9.1986647027304542E-3</v>
      </c>
      <c r="G58" s="140">
        <f>SUM($E$6:E58)</f>
        <v>358272</v>
      </c>
      <c r="H58" s="157">
        <f t="shared" si="3"/>
        <v>0.80322300764724475</v>
      </c>
      <c r="I58" s="117"/>
      <c r="J58" s="117"/>
      <c r="K58" s="152"/>
    </row>
    <row r="59" spans="1:11" s="119" customFormat="1" ht="25" customHeight="1">
      <c r="A59" s="117"/>
      <c r="B59" s="137">
        <f>'인원 입력 기능'!B58</f>
        <v>81</v>
      </c>
      <c r="C59" s="120">
        <f t="shared" si="0"/>
        <v>7</v>
      </c>
      <c r="D59" s="138">
        <f t="shared" si="4"/>
        <v>19</v>
      </c>
      <c r="E59" s="139">
        <f>'인원 입력 기능'!E58</f>
        <v>3891</v>
      </c>
      <c r="F59" s="156">
        <f t="shared" si="2"/>
        <v>8.7233742038323667E-3</v>
      </c>
      <c r="G59" s="140">
        <f>SUM($E$6:E59)</f>
        <v>362163</v>
      </c>
      <c r="H59" s="157">
        <f t="shared" si="3"/>
        <v>0.81194638185107715</v>
      </c>
      <c r="I59" s="117"/>
      <c r="J59" s="117"/>
      <c r="K59" s="152"/>
    </row>
    <row r="60" spans="1:11" s="119" customFormat="1" ht="25" customHeight="1">
      <c r="A60" s="117"/>
      <c r="B60" s="137">
        <f>'인원 입력 기능'!B59</f>
        <v>80</v>
      </c>
      <c r="C60" s="120">
        <f t="shared" si="0"/>
        <v>7</v>
      </c>
      <c r="D60" s="138">
        <f t="shared" si="4"/>
        <v>18</v>
      </c>
      <c r="E60" s="139">
        <f>'인원 입력 기능'!E59</f>
        <v>3707</v>
      </c>
      <c r="F60" s="156">
        <f t="shared" si="2"/>
        <v>8.3108579217698736E-3</v>
      </c>
      <c r="G60" s="140">
        <f>SUM($E$6:E60)</f>
        <v>365870</v>
      </c>
      <c r="H60" s="157">
        <f t="shared" si="3"/>
        <v>0.82025723977284704</v>
      </c>
      <c r="I60" s="117"/>
      <c r="J60" s="117"/>
      <c r="K60" s="152"/>
    </row>
    <row r="61" spans="1:11" s="119" customFormat="1" ht="25" customHeight="1">
      <c r="A61" s="117"/>
      <c r="B61" s="137">
        <f>'인원 입력 기능'!B60</f>
        <v>79</v>
      </c>
      <c r="C61" s="120">
        <f t="shared" si="0"/>
        <v>7</v>
      </c>
      <c r="D61" s="138">
        <f t="shared" si="4"/>
        <v>18</v>
      </c>
      <c r="E61" s="139">
        <f>'인원 입력 기능'!E60</f>
        <v>3786</v>
      </c>
      <c r="F61" s="156">
        <f t="shared" si="2"/>
        <v>8.4879708906988784E-3</v>
      </c>
      <c r="G61" s="140">
        <f>SUM($E$6:E61)</f>
        <v>369656</v>
      </c>
      <c r="H61" s="157">
        <f t="shared" si="3"/>
        <v>0.82874521066354589</v>
      </c>
      <c r="I61" s="117"/>
      <c r="J61" s="117"/>
      <c r="K61" s="152"/>
    </row>
    <row r="62" spans="1:11" s="119" customFormat="1" ht="25" customHeight="1">
      <c r="A62" s="117"/>
      <c r="B62" s="137">
        <f>'인원 입력 기능'!B61</f>
        <v>78</v>
      </c>
      <c r="C62" s="120">
        <f t="shared" si="0"/>
        <v>7</v>
      </c>
      <c r="D62" s="138">
        <f t="shared" si="4"/>
        <v>17</v>
      </c>
      <c r="E62" s="139">
        <f>'인원 입력 기능'!E61</f>
        <v>3827</v>
      </c>
      <c r="F62" s="156">
        <f t="shared" si="2"/>
        <v>8.5798902796367163E-3</v>
      </c>
      <c r="G62" s="140">
        <f>SUM($E$6:E62)</f>
        <v>373483</v>
      </c>
      <c r="H62" s="157">
        <f t="shared" si="3"/>
        <v>0.83732510094318258</v>
      </c>
      <c r="I62" s="117"/>
      <c r="J62" s="117"/>
      <c r="K62" s="152"/>
    </row>
    <row r="63" spans="1:11" s="119" customFormat="1" ht="25" customHeight="1">
      <c r="A63" s="117"/>
      <c r="B63" s="137">
        <f>'인원 입력 기능'!B62</f>
        <v>77</v>
      </c>
      <c r="C63" s="120">
        <f t="shared" si="0"/>
        <v>7</v>
      </c>
      <c r="D63" s="138">
        <f t="shared" si="4"/>
        <v>16</v>
      </c>
      <c r="E63" s="139">
        <f>'인원 입력 기능'!E62</f>
        <v>3403</v>
      </c>
      <c r="F63" s="156">
        <f t="shared" si="2"/>
        <v>7.6293092818405404E-3</v>
      </c>
      <c r="G63" s="140">
        <f>SUM($E$6:E63)</f>
        <v>376886</v>
      </c>
      <c r="H63" s="157">
        <f t="shared" si="3"/>
        <v>0.84495441022502316</v>
      </c>
      <c r="I63" s="117"/>
      <c r="J63" s="117"/>
      <c r="K63" s="152"/>
    </row>
    <row r="64" spans="1:11" s="119" customFormat="1" ht="25" customHeight="1">
      <c r="A64" s="117"/>
      <c r="B64" s="137">
        <f>'인원 입력 기능'!B63</f>
        <v>76</v>
      </c>
      <c r="C64" s="120">
        <f t="shared" si="0"/>
        <v>7</v>
      </c>
      <c r="D64" s="138">
        <f t="shared" si="4"/>
        <v>15</v>
      </c>
      <c r="E64" s="139">
        <f>'인원 입력 기능'!E63</f>
        <v>3496</v>
      </c>
      <c r="F64" s="156">
        <f t="shared" si="2"/>
        <v>7.8378093591873425E-3</v>
      </c>
      <c r="G64" s="140">
        <f>SUM($E$6:E64)</f>
        <v>380382</v>
      </c>
      <c r="H64" s="157">
        <f t="shared" si="3"/>
        <v>0.85279221958421048</v>
      </c>
      <c r="I64" s="117"/>
      <c r="J64" s="117"/>
      <c r="K64" s="152"/>
    </row>
    <row r="65" spans="1:11" s="119" customFormat="1" ht="25" customHeight="1">
      <c r="A65" s="117"/>
      <c r="B65" s="137">
        <f>'인원 입력 기능'!B64</f>
        <v>75</v>
      </c>
      <c r="C65" s="120">
        <f t="shared" si="0"/>
        <v>7</v>
      </c>
      <c r="D65" s="138">
        <f t="shared" si="4"/>
        <v>14</v>
      </c>
      <c r="E65" s="139">
        <f>'인원 입력 기능'!E64</f>
        <v>3424</v>
      </c>
      <c r="F65" s="156">
        <f t="shared" si="2"/>
        <v>7.6763899444672375E-3</v>
      </c>
      <c r="G65" s="140">
        <f>SUM($E$6:E65)</f>
        <v>383806</v>
      </c>
      <c r="H65" s="157">
        <f t="shared" si="3"/>
        <v>0.86046860952867776</v>
      </c>
      <c r="I65" s="117"/>
      <c r="J65" s="117"/>
      <c r="K65" s="152"/>
    </row>
    <row r="66" spans="1:11" s="119" customFormat="1" ht="25" customHeight="1">
      <c r="A66" s="117"/>
      <c r="B66" s="137">
        <f>'인원 입력 기능'!B65</f>
        <v>74</v>
      </c>
      <c r="C66" s="120">
        <f t="shared" si="0"/>
        <v>7</v>
      </c>
      <c r="D66" s="138">
        <f t="shared" si="4"/>
        <v>14</v>
      </c>
      <c r="E66" s="139">
        <f>'인원 입력 기능'!E65</f>
        <v>3129</v>
      </c>
      <c r="F66" s="156">
        <f t="shared" si="2"/>
        <v>7.0150187313779162E-3</v>
      </c>
      <c r="G66" s="140">
        <f>SUM($E$6:E66)</f>
        <v>386935</v>
      </c>
      <c r="H66" s="157">
        <f t="shared" si="3"/>
        <v>0.86748362826005565</v>
      </c>
      <c r="I66" s="117"/>
      <c r="J66" s="117"/>
      <c r="K66" s="152"/>
    </row>
    <row r="67" spans="1:11" s="119" customFormat="1" ht="25" customHeight="1">
      <c r="A67" s="117"/>
      <c r="B67" s="137">
        <f>'인원 입력 기능'!B66</f>
        <v>73</v>
      </c>
      <c r="C67" s="120">
        <f t="shared" si="0"/>
        <v>7</v>
      </c>
      <c r="D67" s="138">
        <f t="shared" si="4"/>
        <v>13</v>
      </c>
      <c r="E67" s="139">
        <f>'인원 입력 기능'!E66</f>
        <v>3228</v>
      </c>
      <c r="F67" s="156">
        <f t="shared" si="2"/>
        <v>7.2369704266180617E-3</v>
      </c>
      <c r="G67" s="140">
        <f>SUM($E$6:E67)</f>
        <v>390163</v>
      </c>
      <c r="H67" s="157">
        <f t="shared" si="3"/>
        <v>0.87472059868667373</v>
      </c>
      <c r="I67" s="117"/>
      <c r="J67" s="117"/>
      <c r="K67" s="152"/>
    </row>
    <row r="68" spans="1:11" s="119" customFormat="1" ht="25" customHeight="1">
      <c r="A68" s="117"/>
      <c r="B68" s="137">
        <f>'인원 입력 기능'!B67</f>
        <v>72</v>
      </c>
      <c r="C68" s="120">
        <f t="shared" si="0"/>
        <v>7</v>
      </c>
      <c r="D68" s="138">
        <f t="shared" si="4"/>
        <v>12</v>
      </c>
      <c r="E68" s="139">
        <f>'인원 입력 기능'!E67</f>
        <v>3021</v>
      </c>
      <c r="F68" s="156">
        <f t="shared" si="2"/>
        <v>6.7728896092977579E-3</v>
      </c>
      <c r="G68" s="140">
        <f>SUM($E$6:E68)</f>
        <v>393184</v>
      </c>
      <c r="H68" s="157">
        <f t="shared" si="3"/>
        <v>0.88149348829597152</v>
      </c>
      <c r="I68" s="117"/>
      <c r="J68" s="117"/>
      <c r="K68" s="152"/>
    </row>
    <row r="69" spans="1:11" s="119" customFormat="1" ht="25" customHeight="1">
      <c r="A69" s="117"/>
      <c r="B69" s="137">
        <f>'인원 입력 기능'!B68</f>
        <v>71</v>
      </c>
      <c r="C69" s="120">
        <f t="shared" si="0"/>
        <v>7</v>
      </c>
      <c r="D69" s="138">
        <f t="shared" si="4"/>
        <v>12</v>
      </c>
      <c r="E69" s="139">
        <f>'인원 입력 기능'!E68</f>
        <v>2892</v>
      </c>
      <c r="F69" s="156">
        <f t="shared" si="2"/>
        <v>6.4836798245909025E-3</v>
      </c>
      <c r="G69" s="140">
        <f>SUM($E$6:E69)</f>
        <v>396076</v>
      </c>
      <c r="H69" s="157">
        <f t="shared" si="3"/>
        <v>0.88797716812056238</v>
      </c>
      <c r="I69" s="117"/>
      <c r="J69" s="117"/>
      <c r="K69" s="152"/>
    </row>
    <row r="70" spans="1:11" s="119" customFormat="1" ht="25" customHeight="1">
      <c r="A70" s="117"/>
      <c r="B70" s="137">
        <f>'인원 입력 기능'!B69</f>
        <v>70</v>
      </c>
      <c r="C70" s="120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38">
        <f t="shared" si="4"/>
        <v>11</v>
      </c>
      <c r="E70" s="139">
        <f>'인원 입력 기능'!E69</f>
        <v>2929</v>
      </c>
      <c r="F70" s="156">
        <f t="shared" si="2"/>
        <v>6.5666314682665122E-3</v>
      </c>
      <c r="G70" s="140">
        <f>SUM($E$6:E70)</f>
        <v>399005</v>
      </c>
      <c r="H70" s="157">
        <f t="shared" si="3"/>
        <v>0.8945437995888289</v>
      </c>
      <c r="I70" s="117"/>
      <c r="J70" s="117"/>
      <c r="K70" s="152"/>
    </row>
    <row r="71" spans="1:11" s="119" customFormat="1" ht="25" customHeight="1">
      <c r="A71" s="117"/>
      <c r="B71" s="137">
        <f>'인원 입력 기능'!B70</f>
        <v>69</v>
      </c>
      <c r="C71" s="120">
        <f t="shared" si="5"/>
        <v>8</v>
      </c>
      <c r="D71" s="138">
        <f t="shared" si="4"/>
        <v>10</v>
      </c>
      <c r="E71" s="139">
        <f>'인원 입력 기능'!E70</f>
        <v>2905</v>
      </c>
      <c r="F71" s="156">
        <f t="shared" ref="F71:F96" si="6">E71/$H$2</f>
        <v>6.5128249966931442E-3</v>
      </c>
      <c r="G71" s="140">
        <f>SUM($E$6:E71)</f>
        <v>401910</v>
      </c>
      <c r="H71" s="157">
        <f t="shared" ref="H71:H96" si="7">G71/$H$2</f>
        <v>0.90105662458552205</v>
      </c>
      <c r="I71" s="117"/>
      <c r="J71" s="117"/>
      <c r="K71" s="152"/>
    </row>
    <row r="72" spans="1:11" s="119" customFormat="1" ht="25" customHeight="1">
      <c r="A72" s="117"/>
      <c r="B72" s="137">
        <f>'인원 입력 기능'!B71</f>
        <v>68</v>
      </c>
      <c r="C72" s="120">
        <f t="shared" si="5"/>
        <v>8</v>
      </c>
      <c r="D72" s="138">
        <f t="shared" ref="D72:D135" si="8">ROUND(100*(1-(G71+G72)/2/$H$2),0)</f>
        <v>10</v>
      </c>
      <c r="E72" s="139">
        <f>'인원 입력 기능'!E71</f>
        <v>2711</v>
      </c>
      <c r="F72" s="156">
        <f t="shared" si="6"/>
        <v>6.0778893514750821E-3</v>
      </c>
      <c r="G72" s="140">
        <f>SUM($E$6:E72)</f>
        <v>404621</v>
      </c>
      <c r="H72" s="157">
        <f t="shared" si="7"/>
        <v>0.90713451393699707</v>
      </c>
      <c r="I72" s="117"/>
      <c r="J72" s="117"/>
      <c r="K72" s="152"/>
    </row>
    <row r="73" spans="1:11" s="119" customFormat="1" ht="25" customHeight="1">
      <c r="A73" s="117"/>
      <c r="B73" s="137">
        <f>'인원 입력 기능'!B72</f>
        <v>67</v>
      </c>
      <c r="C73" s="120">
        <f t="shared" si="5"/>
        <v>8</v>
      </c>
      <c r="D73" s="138">
        <f t="shared" si="8"/>
        <v>9</v>
      </c>
      <c r="E73" s="139">
        <f>'인원 입력 기능'!E72</f>
        <v>2684</v>
      </c>
      <c r="F73" s="156">
        <f t="shared" si="6"/>
        <v>6.0173570709550423E-3</v>
      </c>
      <c r="G73" s="140">
        <f>SUM($E$6:E73)</f>
        <v>407305</v>
      </c>
      <c r="H73" s="157">
        <f t="shared" si="7"/>
        <v>0.91315187100795214</v>
      </c>
      <c r="I73" s="117"/>
      <c r="J73" s="117"/>
      <c r="K73" s="152"/>
    </row>
    <row r="74" spans="1:11" s="119" customFormat="1" ht="25" customHeight="1">
      <c r="A74" s="117"/>
      <c r="B74" s="137">
        <f>'인원 입력 기능'!B73</f>
        <v>66</v>
      </c>
      <c r="C74" s="120">
        <f t="shared" si="5"/>
        <v>8</v>
      </c>
      <c r="D74" s="138">
        <f t="shared" si="8"/>
        <v>8</v>
      </c>
      <c r="E74" s="139">
        <f>'인원 입력 기능'!E73</f>
        <v>2943</v>
      </c>
      <c r="F74" s="156">
        <f t="shared" si="6"/>
        <v>6.5980185766843103E-3</v>
      </c>
      <c r="G74" s="140">
        <f>SUM($E$6:E74)</f>
        <v>410248</v>
      </c>
      <c r="H74" s="157">
        <f t="shared" si="7"/>
        <v>0.91974988958463644</v>
      </c>
      <c r="I74" s="117"/>
      <c r="J74" s="117"/>
      <c r="K74" s="152"/>
    </row>
    <row r="75" spans="1:11" s="119" customFormat="1" ht="25" customHeight="1">
      <c r="A75" s="117"/>
      <c r="B75" s="137">
        <f>'인원 입력 기능'!B74</f>
        <v>65</v>
      </c>
      <c r="C75" s="120">
        <f t="shared" si="5"/>
        <v>8</v>
      </c>
      <c r="D75" s="138">
        <f t="shared" si="8"/>
        <v>8</v>
      </c>
      <c r="E75" s="139">
        <f>'인원 입력 기능'!E74</f>
        <v>2595</v>
      </c>
      <c r="F75" s="156">
        <f t="shared" si="6"/>
        <v>5.8178247388704675E-3</v>
      </c>
      <c r="G75" s="140">
        <f>SUM($E$6:E75)</f>
        <v>412843</v>
      </c>
      <c r="H75" s="157">
        <f t="shared" si="7"/>
        <v>0.92556771432350693</v>
      </c>
      <c r="I75" s="117"/>
      <c r="J75" s="117"/>
      <c r="K75" s="152"/>
    </row>
    <row r="76" spans="1:11" s="119" customFormat="1" ht="25" customHeight="1">
      <c r="A76" s="117"/>
      <c r="B76" s="137">
        <f>'인원 입력 기능'!B75</f>
        <v>64</v>
      </c>
      <c r="C76" s="120">
        <f t="shared" si="5"/>
        <v>8</v>
      </c>
      <c r="D76" s="138">
        <f t="shared" si="8"/>
        <v>7</v>
      </c>
      <c r="E76" s="139">
        <f>'인원 입력 기능'!E75</f>
        <v>2526</v>
      </c>
      <c r="F76" s="156">
        <f t="shared" si="6"/>
        <v>5.6631311330970335E-3</v>
      </c>
      <c r="G76" s="140">
        <f>SUM($E$6:E76)</f>
        <v>415369</v>
      </c>
      <c r="H76" s="157">
        <f t="shared" si="7"/>
        <v>0.93123084545660395</v>
      </c>
      <c r="I76" s="117"/>
      <c r="J76" s="117"/>
      <c r="K76" s="152"/>
    </row>
    <row r="77" spans="1:11" s="119" customFormat="1" ht="25" customHeight="1">
      <c r="A77" s="117"/>
      <c r="B77" s="137">
        <f>'인원 입력 기능'!B76</f>
        <v>63</v>
      </c>
      <c r="C77" s="120">
        <f t="shared" si="5"/>
        <v>8</v>
      </c>
      <c r="D77" s="138">
        <f t="shared" si="8"/>
        <v>7</v>
      </c>
      <c r="E77" s="139">
        <f>'인원 입력 기능'!E76</f>
        <v>2565</v>
      </c>
      <c r="F77" s="156">
        <f t="shared" si="6"/>
        <v>5.7505666494037568E-3</v>
      </c>
      <c r="G77" s="140">
        <f>SUM($E$6:E77)</f>
        <v>417934</v>
      </c>
      <c r="H77" s="157">
        <f t="shared" si="7"/>
        <v>0.93698141210600772</v>
      </c>
      <c r="I77" s="117"/>
      <c r="J77" s="117"/>
      <c r="K77" s="152"/>
    </row>
    <row r="78" spans="1:11" s="119" customFormat="1" ht="25" customHeight="1">
      <c r="A78" s="117"/>
      <c r="B78" s="137">
        <f>'인원 입력 기능'!B77</f>
        <v>62</v>
      </c>
      <c r="C78" s="120">
        <f t="shared" si="5"/>
        <v>8</v>
      </c>
      <c r="D78" s="138">
        <f t="shared" si="8"/>
        <v>6</v>
      </c>
      <c r="E78" s="139">
        <f>'인원 입력 기능'!E77</f>
        <v>2266</v>
      </c>
      <c r="F78" s="156">
        <f t="shared" si="6"/>
        <v>5.0802276910522082E-3</v>
      </c>
      <c r="G78" s="140">
        <f>SUM($E$6:E78)</f>
        <v>420200</v>
      </c>
      <c r="H78" s="157">
        <f t="shared" si="7"/>
        <v>0.94206163979705992</v>
      </c>
      <c r="I78" s="117"/>
      <c r="J78" s="117"/>
      <c r="K78" s="152"/>
    </row>
    <row r="79" spans="1:11" s="119" customFormat="1" ht="25" customHeight="1">
      <c r="A79" s="117"/>
      <c r="B79" s="137">
        <f>'인원 입력 기능'!B78</f>
        <v>61</v>
      </c>
      <c r="C79" s="120">
        <f t="shared" si="5"/>
        <v>8</v>
      </c>
      <c r="D79" s="138">
        <f t="shared" si="8"/>
        <v>6</v>
      </c>
      <c r="E79" s="139">
        <f>'인원 입력 기능'!E78</f>
        <v>2510</v>
      </c>
      <c r="F79" s="156">
        <f t="shared" si="6"/>
        <v>5.6272601520481209E-3</v>
      </c>
      <c r="G79" s="140">
        <f>SUM($E$6:E79)</f>
        <v>422710</v>
      </c>
      <c r="H79" s="157">
        <f t="shared" si="7"/>
        <v>0.9476888999491081</v>
      </c>
      <c r="I79" s="117"/>
      <c r="J79" s="117"/>
      <c r="K79" s="152"/>
    </row>
    <row r="80" spans="1:11" s="119" customFormat="1" ht="25" customHeight="1">
      <c r="A80" s="117"/>
      <c r="B80" s="137">
        <f>'인원 입력 기능'!B79</f>
        <v>60</v>
      </c>
      <c r="C80" s="120">
        <f t="shared" si="5"/>
        <v>8</v>
      </c>
      <c r="D80" s="138">
        <f t="shared" si="8"/>
        <v>5</v>
      </c>
      <c r="E80" s="139">
        <f>'인원 입력 기능'!E79</f>
        <v>2554</v>
      </c>
      <c r="F80" s="156">
        <f t="shared" si="6"/>
        <v>5.7259053499326296E-3</v>
      </c>
      <c r="G80" s="140">
        <f>SUM($E$6:E80)</f>
        <v>425264</v>
      </c>
      <c r="H80" s="157">
        <f t="shared" si="7"/>
        <v>0.95341480529904066</v>
      </c>
      <c r="I80" s="117"/>
      <c r="J80" s="117"/>
      <c r="K80" s="152"/>
    </row>
    <row r="81" spans="1:11" s="119" customFormat="1" ht="25" customHeight="1">
      <c r="A81" s="117"/>
      <c r="B81" s="137">
        <f>'인원 입력 기능'!B80</f>
        <v>59</v>
      </c>
      <c r="C81" s="120">
        <f t="shared" si="5"/>
        <v>8</v>
      </c>
      <c r="D81" s="138">
        <f t="shared" si="8"/>
        <v>4</v>
      </c>
      <c r="E81" s="139">
        <f>'인원 입력 기능'!E80</f>
        <v>2167</v>
      </c>
      <c r="F81" s="156">
        <f t="shared" si="6"/>
        <v>4.8582759958120626E-3</v>
      </c>
      <c r="G81" s="140">
        <f>SUM($E$6:E81)</f>
        <v>427431</v>
      </c>
      <c r="H81" s="157">
        <f t="shared" si="7"/>
        <v>0.95827308129485278</v>
      </c>
      <c r="I81" s="117"/>
      <c r="J81" s="117"/>
      <c r="K81" s="152"/>
    </row>
    <row r="82" spans="1:11" s="119" customFormat="1" ht="25" customHeight="1">
      <c r="A82" s="117"/>
      <c r="B82" s="137">
        <f>'인원 입력 기능'!B81</f>
        <v>58</v>
      </c>
      <c r="C82" s="120">
        <f t="shared" si="5"/>
        <v>8</v>
      </c>
      <c r="D82" s="138">
        <f t="shared" si="8"/>
        <v>4</v>
      </c>
      <c r="E82" s="139">
        <f>'인원 입력 기능'!E81</f>
        <v>2697</v>
      </c>
      <c r="F82" s="156">
        <f t="shared" si="6"/>
        <v>6.046502243057284E-3</v>
      </c>
      <c r="G82" s="140">
        <f>SUM($E$6:E82)</f>
        <v>430128</v>
      </c>
      <c r="H82" s="157">
        <f t="shared" si="7"/>
        <v>0.96431958353791003</v>
      </c>
      <c r="I82" s="117"/>
      <c r="J82" s="117"/>
      <c r="K82" s="152"/>
    </row>
    <row r="83" spans="1:11" s="119" customFormat="1" ht="25" customHeight="1">
      <c r="A83" s="117"/>
      <c r="B83" s="137">
        <f>'인원 입력 기능'!B82</f>
        <v>57</v>
      </c>
      <c r="C83" s="120">
        <f t="shared" si="5"/>
        <v>9</v>
      </c>
      <c r="D83" s="138">
        <f t="shared" si="8"/>
        <v>3</v>
      </c>
      <c r="E83" s="139">
        <f>'인원 입력 기능'!E82</f>
        <v>1922</v>
      </c>
      <c r="F83" s="156">
        <f t="shared" si="6"/>
        <v>4.3090015985005926E-3</v>
      </c>
      <c r="G83" s="140">
        <f>SUM($E$6:E83)</f>
        <v>432050</v>
      </c>
      <c r="H83" s="157">
        <f t="shared" si="7"/>
        <v>0.96862858513641059</v>
      </c>
      <c r="I83" s="117"/>
      <c r="J83" s="117"/>
      <c r="K83" s="152"/>
    </row>
    <row r="84" spans="1:11" s="119" customFormat="1" ht="25" customHeight="1">
      <c r="A84" s="117"/>
      <c r="B84" s="137">
        <f>'인원 입력 기능'!B83</f>
        <v>56</v>
      </c>
      <c r="C84" s="120">
        <f t="shared" si="5"/>
        <v>9</v>
      </c>
      <c r="D84" s="138">
        <f t="shared" si="8"/>
        <v>3</v>
      </c>
      <c r="E84" s="139">
        <f>'인원 입력 기능'!E83</f>
        <v>2394</v>
      </c>
      <c r="F84" s="156">
        <f t="shared" si="6"/>
        <v>5.3671955394435063E-3</v>
      </c>
      <c r="G84" s="140">
        <f>SUM($E$6:E84)</f>
        <v>434444</v>
      </c>
      <c r="H84" s="157">
        <f t="shared" si="7"/>
        <v>0.97399578067585413</v>
      </c>
      <c r="I84" s="117"/>
      <c r="J84" s="117"/>
      <c r="K84" s="152"/>
    </row>
    <row r="85" spans="1:11" s="119" customFormat="1" ht="25" customHeight="1">
      <c r="A85" s="117"/>
      <c r="B85" s="137">
        <f>'인원 입력 기능'!B84</f>
        <v>55</v>
      </c>
      <c r="C85" s="120">
        <f t="shared" si="5"/>
        <v>9</v>
      </c>
      <c r="D85" s="138">
        <f t="shared" si="8"/>
        <v>2</v>
      </c>
      <c r="E85" s="139">
        <f>'인원 입력 기능'!E84</f>
        <v>1409</v>
      </c>
      <c r="F85" s="156">
        <f t="shared" si="6"/>
        <v>3.1588882686198415E-3</v>
      </c>
      <c r="G85" s="140">
        <f>SUM($E$6:E85)</f>
        <v>435853</v>
      </c>
      <c r="H85" s="157">
        <f t="shared" si="7"/>
        <v>0.977154668944474</v>
      </c>
      <c r="I85" s="117"/>
      <c r="J85" s="117"/>
      <c r="K85" s="152"/>
    </row>
    <row r="86" spans="1:11" s="119" customFormat="1" ht="25" customHeight="1">
      <c r="A86" s="117"/>
      <c r="B86" s="137">
        <f>'인원 입력 기능'!B85</f>
        <v>54</v>
      </c>
      <c r="C86" s="120">
        <f t="shared" si="5"/>
        <v>9</v>
      </c>
      <c r="D86" s="138">
        <f t="shared" si="8"/>
        <v>2</v>
      </c>
      <c r="E86" s="139">
        <f>'인원 입력 기능'!E85</f>
        <v>3437</v>
      </c>
      <c r="F86" s="156">
        <f t="shared" si="6"/>
        <v>7.7055351165694784E-3</v>
      </c>
      <c r="G86" s="140">
        <f>SUM($E$6:E86)</f>
        <v>439290</v>
      </c>
      <c r="H86" s="157">
        <f t="shared" si="7"/>
        <v>0.98486020406104346</v>
      </c>
      <c r="I86" s="117"/>
      <c r="J86" s="117"/>
      <c r="K86" s="152"/>
    </row>
    <row r="87" spans="1:11" s="119" customFormat="1" ht="25" customHeight="1">
      <c r="A87" s="117"/>
      <c r="B87" s="137">
        <f>'인원 입력 기능'!B86</f>
        <v>53</v>
      </c>
      <c r="C87" s="120">
        <f t="shared" si="5"/>
        <v>9</v>
      </c>
      <c r="D87" s="138">
        <f t="shared" si="8"/>
        <v>1</v>
      </c>
      <c r="E87" s="139">
        <f>'인원 입력 기능'!E86</f>
        <v>1257</v>
      </c>
      <c r="F87" s="156">
        <f t="shared" si="6"/>
        <v>2.8181139486551745E-3</v>
      </c>
      <c r="G87" s="140">
        <f>SUM($E$6:E87)</f>
        <v>440547</v>
      </c>
      <c r="H87" s="157">
        <f t="shared" si="7"/>
        <v>0.98767831800969863</v>
      </c>
      <c r="I87" s="117"/>
      <c r="J87" s="117"/>
      <c r="K87" s="152"/>
    </row>
    <row r="88" spans="1:11" s="119" customFormat="1" ht="25" customHeight="1">
      <c r="A88" s="117"/>
      <c r="B88" s="137">
        <f>'인원 입력 기능'!B87</f>
        <v>52</v>
      </c>
      <c r="C88" s="120">
        <f t="shared" si="5"/>
        <v>9</v>
      </c>
      <c r="D88" s="138">
        <f t="shared" si="8"/>
        <v>1</v>
      </c>
      <c r="E88" s="139">
        <f>'인원 입력 기능'!E87</f>
        <v>1226</v>
      </c>
      <c r="F88" s="156">
        <f t="shared" si="6"/>
        <v>2.748613922872907E-3</v>
      </c>
      <c r="G88" s="140">
        <f>SUM($E$6:E88)</f>
        <v>441773</v>
      </c>
      <c r="H88" s="157">
        <f t="shared" si="7"/>
        <v>0.99042693193257147</v>
      </c>
      <c r="I88" s="117"/>
      <c r="J88" s="117"/>
      <c r="K88" s="152"/>
    </row>
    <row r="89" spans="1:11" s="119" customFormat="1" ht="25" customHeight="1">
      <c r="A89" s="117"/>
      <c r="B89" s="137">
        <f>'인원 입력 기능'!B88</f>
        <v>51</v>
      </c>
      <c r="C89" s="120">
        <f t="shared" si="5"/>
        <v>9</v>
      </c>
      <c r="D89" s="138">
        <f t="shared" si="8"/>
        <v>1</v>
      </c>
      <c r="E89" s="139">
        <f>'인원 입력 기능'!E88</f>
        <v>869</v>
      </c>
      <c r="F89" s="156">
        <f t="shared" si="6"/>
        <v>1.9482426582190506E-3</v>
      </c>
      <c r="G89" s="140">
        <f>SUM($E$6:E89)</f>
        <v>442642</v>
      </c>
      <c r="H89" s="157">
        <f t="shared" si="7"/>
        <v>0.99237517459079061</v>
      </c>
      <c r="I89" s="117"/>
      <c r="J89" s="117"/>
      <c r="K89" s="152"/>
    </row>
    <row r="90" spans="1:11" s="119" customFormat="1" ht="25" customHeight="1">
      <c r="A90" s="117"/>
      <c r="B90" s="137">
        <f>'인원 입력 기능'!B89</f>
        <v>50</v>
      </c>
      <c r="C90" s="120">
        <f t="shared" si="5"/>
        <v>9</v>
      </c>
      <c r="D90" s="138">
        <f t="shared" si="8"/>
        <v>1</v>
      </c>
      <c r="E90" s="139">
        <f>'인원 입력 기능'!E89</f>
        <v>698</v>
      </c>
      <c r="F90" s="156">
        <f t="shared" si="6"/>
        <v>1.5648715482588001E-3</v>
      </c>
      <c r="G90" s="140">
        <f>SUM($E$6:E90)</f>
        <v>443340</v>
      </c>
      <c r="H90" s="157">
        <f t="shared" si="7"/>
        <v>0.9939400461390494</v>
      </c>
      <c r="I90" s="117"/>
      <c r="J90" s="117"/>
      <c r="K90" s="152"/>
    </row>
    <row r="91" spans="1:11" s="119" customFormat="1" ht="25" customHeight="1">
      <c r="A91" s="117"/>
      <c r="B91" s="137">
        <f>'인원 입력 기능'!B90</f>
        <v>49</v>
      </c>
      <c r="C91" s="120">
        <f t="shared" si="5"/>
        <v>9</v>
      </c>
      <c r="D91" s="138">
        <f t="shared" si="8"/>
        <v>1</v>
      </c>
      <c r="E91" s="139">
        <f>'인원 입력 기능'!E90</f>
        <v>614</v>
      </c>
      <c r="F91" s="156">
        <f t="shared" si="6"/>
        <v>1.3765488977520105E-3</v>
      </c>
      <c r="G91" s="140">
        <f>SUM($E$6:E91)</f>
        <v>443954</v>
      </c>
      <c r="H91" s="157">
        <f t="shared" si="7"/>
        <v>0.99531659503680137</v>
      </c>
      <c r="I91" s="117"/>
      <c r="J91" s="117"/>
      <c r="K91" s="152"/>
    </row>
    <row r="92" spans="1:11" s="119" customFormat="1" ht="25" customHeight="1">
      <c r="A92" s="117"/>
      <c r="B92" s="137">
        <f>'인원 입력 기능'!B91</f>
        <v>48</v>
      </c>
      <c r="C92" s="120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38">
        <f t="shared" si="8"/>
        <v>0</v>
      </c>
      <c r="E92" s="139">
        <f>'인원 입력 기능'!E91</f>
        <v>601</v>
      </c>
      <c r="F92" s="156">
        <f t="shared" si="6"/>
        <v>1.3474037256497693E-3</v>
      </c>
      <c r="G92" s="140">
        <f>SUM($E$6:E92)</f>
        <v>444555</v>
      </c>
      <c r="H92" s="157">
        <f t="shared" si="7"/>
        <v>0.99666399876245115</v>
      </c>
      <c r="I92" s="117"/>
      <c r="J92" s="117"/>
      <c r="K92" s="152"/>
    </row>
    <row r="93" spans="1:11" s="119" customFormat="1" ht="25" customHeight="1">
      <c r="A93" s="117"/>
      <c r="B93" s="137">
        <f>'인원 입력 기능'!B92</f>
        <v>47</v>
      </c>
      <c r="C93" s="120">
        <f t="shared" si="9"/>
        <v>9</v>
      </c>
      <c r="D93" s="138">
        <f t="shared" si="8"/>
        <v>0</v>
      </c>
      <c r="E93" s="139">
        <f>'인원 입력 기능'!E92</f>
        <v>301</v>
      </c>
      <c r="F93" s="156">
        <f t="shared" si="6"/>
        <v>6.7482283098266316E-4</v>
      </c>
      <c r="G93" s="140">
        <f>SUM($E$6:E93)</f>
        <v>444856</v>
      </c>
      <c r="H93" s="157">
        <f t="shared" si="7"/>
        <v>0.99733882159343379</v>
      </c>
      <c r="I93" s="117"/>
      <c r="J93" s="117"/>
    </row>
    <row r="94" spans="1:11" s="119" customFormat="1" ht="25" customHeight="1">
      <c r="A94" s="117"/>
      <c r="B94" s="137">
        <f>'인원 입력 기능'!B93</f>
        <v>46</v>
      </c>
      <c r="C94" s="120">
        <f t="shared" si="9"/>
        <v>9</v>
      </c>
      <c r="D94" s="138">
        <f t="shared" si="8"/>
        <v>0</v>
      </c>
      <c r="E94" s="139">
        <f>'인원 입력 기능'!E93</f>
        <v>267</v>
      </c>
      <c r="F94" s="156">
        <f t="shared" si="6"/>
        <v>5.9859699625372444E-4</v>
      </c>
      <c r="G94" s="140">
        <f>SUM($E$6:E94)</f>
        <v>445123</v>
      </c>
      <c r="H94" s="157">
        <f t="shared" si="7"/>
        <v>0.99793741858968754</v>
      </c>
      <c r="I94" s="117"/>
      <c r="J94" s="117"/>
    </row>
    <row r="95" spans="1:11" s="119" customFormat="1" ht="25" customHeight="1">
      <c r="A95" s="117"/>
      <c r="B95" s="137">
        <f>'인원 입력 기능'!B94</f>
        <v>45</v>
      </c>
      <c r="C95" s="120">
        <f t="shared" si="9"/>
        <v>9</v>
      </c>
      <c r="D95" s="138">
        <f t="shared" si="8"/>
        <v>0</v>
      </c>
      <c r="E95" s="139">
        <f>'인원 입력 기능'!E94</f>
        <v>187</v>
      </c>
      <c r="F95" s="156">
        <f t="shared" si="6"/>
        <v>4.1924209100916278E-4</v>
      </c>
      <c r="G95" s="140">
        <f>SUM($E$6:E95)</f>
        <v>445310</v>
      </c>
      <c r="H95" s="157">
        <f t="shared" si="7"/>
        <v>0.99835666068069673</v>
      </c>
      <c r="I95" s="117"/>
      <c r="J95" s="117"/>
    </row>
    <row r="96" spans="1:11" s="119" customFormat="1" ht="25" customHeight="1">
      <c r="A96" s="117"/>
      <c r="B96" s="137">
        <f>'인원 입력 기능'!B95</f>
        <v>44</v>
      </c>
      <c r="C96" s="120">
        <f t="shared" si="9"/>
        <v>9</v>
      </c>
      <c r="D96" s="138">
        <f t="shared" si="8"/>
        <v>0</v>
      </c>
      <c r="E96" s="139">
        <f>'인원 입력 기능'!E95</f>
        <v>119</v>
      </c>
      <c r="F96" s="156">
        <f t="shared" si="6"/>
        <v>2.667904215512854E-4</v>
      </c>
      <c r="G96" s="140">
        <f>SUM($E$6:E96)</f>
        <v>445429</v>
      </c>
      <c r="H96" s="157">
        <f t="shared" si="7"/>
        <v>0.99862345110224804</v>
      </c>
      <c r="I96" s="117"/>
      <c r="J96" s="117"/>
    </row>
    <row r="97" spans="1:10" s="119" customFormat="1" ht="25" customHeight="1">
      <c r="A97" s="117"/>
      <c r="B97" s="137">
        <f>'인원 입력 기능'!B96</f>
        <v>43</v>
      </c>
      <c r="C97" s="120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38">
        <f t="shared" ref="D97:D118" si="11">ROUND(100*(1-(G96+G97)/2/$H$2),0)</f>
        <v>0</v>
      </c>
      <c r="E97" s="139">
        <f>'인원 입력 기능'!E96</f>
        <v>106</v>
      </c>
      <c r="F97" s="156">
        <f t="shared" ref="F97:F117" si="12">E97/$H$2</f>
        <v>2.3764524944904416E-4</v>
      </c>
      <c r="G97" s="140">
        <f>SUM($E$6:E97)</f>
        <v>445535</v>
      </c>
      <c r="H97" s="157">
        <f t="shared" ref="H97:H117" si="13">G97/$H$2</f>
        <v>0.99886109635169706</v>
      </c>
      <c r="I97" s="117"/>
      <c r="J97" s="117"/>
    </row>
    <row r="98" spans="1:10" s="119" customFormat="1" ht="25" customHeight="1">
      <c r="A98" s="117"/>
      <c r="B98" s="137">
        <f>'인원 입력 기능'!B97</f>
        <v>42</v>
      </c>
      <c r="C98" s="120">
        <f t="shared" si="10"/>
        <v>9</v>
      </c>
      <c r="D98" s="138">
        <f t="shared" si="11"/>
        <v>0</v>
      </c>
      <c r="E98" s="139">
        <f>'인원 입력 기능'!E97</f>
        <v>85</v>
      </c>
      <c r="F98" s="156">
        <f t="shared" si="12"/>
        <v>1.9056458682234674E-4</v>
      </c>
      <c r="G98" s="140">
        <f>SUM($E$6:E98)</f>
        <v>445620</v>
      </c>
      <c r="H98" s="157">
        <f t="shared" si="13"/>
        <v>0.99905166093851938</v>
      </c>
      <c r="I98" s="117"/>
      <c r="J98" s="117"/>
    </row>
    <row r="99" spans="1:10" s="119" customFormat="1" ht="25" customHeight="1">
      <c r="A99" s="117"/>
      <c r="B99" s="137">
        <f>'인원 입력 기능'!B98</f>
        <v>41</v>
      </c>
      <c r="C99" s="120">
        <f t="shared" si="10"/>
        <v>9</v>
      </c>
      <c r="D99" s="138">
        <f t="shared" si="11"/>
        <v>0</v>
      </c>
      <c r="E99" s="139">
        <f>'인원 입력 기능'!E98</f>
        <v>44</v>
      </c>
      <c r="F99" s="156">
        <f t="shared" si="12"/>
        <v>9.8645197884508897E-5</v>
      </c>
      <c r="G99" s="140">
        <f>SUM($E$6:E99)</f>
        <v>445664</v>
      </c>
      <c r="H99" s="157">
        <f t="shared" si="13"/>
        <v>0.99915030613640388</v>
      </c>
      <c r="I99" s="117"/>
      <c r="J99" s="117"/>
    </row>
    <row r="100" spans="1:10" ht="25" customHeight="1">
      <c r="A100" s="2"/>
      <c r="B100" s="137">
        <f>'인원 입력 기능'!B99</f>
        <v>40</v>
      </c>
      <c r="C100" s="120">
        <f t="shared" si="10"/>
        <v>9</v>
      </c>
      <c r="D100" s="138">
        <f t="shared" si="11"/>
        <v>0</v>
      </c>
      <c r="E100" s="139">
        <f>'인원 입력 기능'!E99</f>
        <v>49</v>
      </c>
      <c r="F100" s="156">
        <f t="shared" si="12"/>
        <v>1.0985487946229399E-4</v>
      </c>
      <c r="G100" s="140">
        <f>SUM($E$6:E100)</f>
        <v>445713</v>
      </c>
      <c r="H100" s="157">
        <f t="shared" si="13"/>
        <v>0.99926016101586623</v>
      </c>
      <c r="I100" s="2"/>
      <c r="J100" s="2"/>
    </row>
    <row r="101" spans="1:10" ht="25" customHeight="1">
      <c r="A101" s="2"/>
      <c r="B101" s="137">
        <f>'인원 입력 기능'!B100</f>
        <v>39</v>
      </c>
      <c r="C101" s="120">
        <f t="shared" si="10"/>
        <v>9</v>
      </c>
      <c r="D101" s="138">
        <f t="shared" si="11"/>
        <v>0</v>
      </c>
      <c r="E101" s="139">
        <f>'인원 입력 기능'!E100</f>
        <v>40</v>
      </c>
      <c r="F101" s="156">
        <f t="shared" si="12"/>
        <v>8.9677452622280817E-5</v>
      </c>
      <c r="G101" s="140">
        <f>SUM($E$6:E101)</f>
        <v>445753</v>
      </c>
      <c r="H101" s="157">
        <f t="shared" si="13"/>
        <v>0.99934983846848846</v>
      </c>
      <c r="I101" s="2"/>
      <c r="J101" s="2"/>
    </row>
    <row r="102" spans="1:10" ht="25" customHeight="1">
      <c r="A102" s="2"/>
      <c r="B102" s="137">
        <f>'인원 입력 기능'!B101</f>
        <v>38</v>
      </c>
      <c r="C102" s="120">
        <f t="shared" si="10"/>
        <v>9</v>
      </c>
      <c r="D102" s="138">
        <f t="shared" si="11"/>
        <v>0</v>
      </c>
      <c r="E102" s="139">
        <f>'인원 입력 기능'!E101</f>
        <v>89</v>
      </c>
      <c r="F102" s="156">
        <f t="shared" si="12"/>
        <v>1.995323320845748E-4</v>
      </c>
      <c r="G102" s="140">
        <f>SUM($E$6:E102)</f>
        <v>445842</v>
      </c>
      <c r="H102" s="157">
        <f t="shared" si="13"/>
        <v>0.99954937080057304</v>
      </c>
      <c r="I102" s="2"/>
      <c r="J102" s="2"/>
    </row>
    <row r="103" spans="1:10" ht="25" customHeight="1">
      <c r="A103" s="2"/>
      <c r="B103" s="137">
        <f>'인원 입력 기능'!B102</f>
        <v>37</v>
      </c>
      <c r="C103" s="120">
        <f t="shared" si="10"/>
        <v>9</v>
      </c>
      <c r="D103" s="138">
        <f t="shared" si="11"/>
        <v>0</v>
      </c>
      <c r="E103" s="139">
        <f>'인원 입력 기능'!E102</f>
        <v>30</v>
      </c>
      <c r="F103" s="156">
        <f t="shared" si="12"/>
        <v>6.7258089466710609E-5</v>
      </c>
      <c r="G103" s="140">
        <f>SUM($E$6:E103)</f>
        <v>445872</v>
      </c>
      <c r="H103" s="157">
        <f t="shared" si="13"/>
        <v>0.99961662889003977</v>
      </c>
      <c r="I103" s="2"/>
      <c r="J103" s="2"/>
    </row>
    <row r="104" spans="1:10" ht="25" customHeight="1" thickBot="1">
      <c r="A104" s="2"/>
      <c r="B104" s="141">
        <f>'인원 입력 기능'!B103</f>
        <v>35</v>
      </c>
      <c r="C104" s="121">
        <f t="shared" si="10"/>
        <v>9</v>
      </c>
      <c r="D104" s="142">
        <f t="shared" si="11"/>
        <v>0</v>
      </c>
      <c r="E104" s="143">
        <f>'인원 입력 기능'!E103</f>
        <v>171</v>
      </c>
      <c r="F104" s="162">
        <f t="shared" si="12"/>
        <v>3.8337110996025046E-4</v>
      </c>
      <c r="G104" s="144">
        <f>SUM($E$6:E104)</f>
        <v>446043</v>
      </c>
      <c r="H104" s="163">
        <f t="shared" si="13"/>
        <v>1</v>
      </c>
      <c r="I104" s="2"/>
      <c r="J104" s="2"/>
    </row>
    <row r="105" spans="1:10" ht="21" hidden="1" customHeight="1">
      <c r="A105" s="2"/>
      <c r="B105" s="205">
        <f>'인원 입력 기능'!B104</f>
        <v>0</v>
      </c>
      <c r="C105" s="122">
        <f t="shared" si="10"/>
        <v>9</v>
      </c>
      <c r="D105" s="206">
        <f t="shared" si="11"/>
        <v>0</v>
      </c>
      <c r="E105" s="207">
        <f>'인원 입력 기능'!E104</f>
        <v>0</v>
      </c>
      <c r="F105" s="156">
        <f t="shared" si="12"/>
        <v>0</v>
      </c>
      <c r="G105" s="208">
        <f>SUM($E$6:E105)</f>
        <v>446043</v>
      </c>
      <c r="H105" s="157">
        <f t="shared" si="13"/>
        <v>1</v>
      </c>
      <c r="I105" s="2"/>
      <c r="J105" s="2"/>
    </row>
    <row r="106" spans="1:10" ht="21" hidden="1" customHeight="1" thickBot="1">
      <c r="A106" s="2"/>
      <c r="B106" s="137">
        <f>'인원 입력 기능'!B105</f>
        <v>0</v>
      </c>
      <c r="C106" s="120">
        <f t="shared" si="10"/>
        <v>9</v>
      </c>
      <c r="D106" s="138">
        <f t="shared" si="11"/>
        <v>0</v>
      </c>
      <c r="E106" s="139">
        <f>'인원 입력 기능'!E105</f>
        <v>0</v>
      </c>
      <c r="F106" s="156">
        <f t="shared" si="12"/>
        <v>0</v>
      </c>
      <c r="G106" s="140">
        <f>SUM($E$6:E106)</f>
        <v>446043</v>
      </c>
      <c r="H106" s="157">
        <f t="shared" si="13"/>
        <v>1</v>
      </c>
      <c r="I106" s="2"/>
      <c r="J106" s="2"/>
    </row>
    <row r="107" spans="1:10" ht="21" hidden="1" customHeight="1">
      <c r="A107" s="2"/>
      <c r="B107" s="137">
        <f>'인원 입력 기능'!B106</f>
        <v>0</v>
      </c>
      <c r="C107" s="120">
        <f t="shared" si="10"/>
        <v>9</v>
      </c>
      <c r="D107" s="138">
        <f t="shared" si="11"/>
        <v>0</v>
      </c>
      <c r="E107" s="139">
        <f>'인원 입력 기능'!E106</f>
        <v>0</v>
      </c>
      <c r="F107" s="156">
        <f t="shared" si="12"/>
        <v>0</v>
      </c>
      <c r="G107" s="140">
        <f>SUM($E$6:E107)</f>
        <v>446043</v>
      </c>
      <c r="H107" s="157">
        <f t="shared" si="13"/>
        <v>1</v>
      </c>
      <c r="I107" s="2"/>
      <c r="J107" s="2"/>
    </row>
    <row r="108" spans="1:10" ht="21" hidden="1" customHeight="1">
      <c r="A108" s="2"/>
      <c r="B108" s="137">
        <f>'인원 입력 기능'!B107</f>
        <v>0</v>
      </c>
      <c r="C108" s="120">
        <f t="shared" si="10"/>
        <v>9</v>
      </c>
      <c r="D108" s="138">
        <f t="shared" si="11"/>
        <v>0</v>
      </c>
      <c r="E108" s="139">
        <f>'인원 입력 기능'!E107</f>
        <v>0</v>
      </c>
      <c r="F108" s="156">
        <f t="shared" si="12"/>
        <v>0</v>
      </c>
      <c r="G108" s="140">
        <f>SUM($E$6:E108)</f>
        <v>446043</v>
      </c>
      <c r="H108" s="157">
        <f t="shared" si="13"/>
        <v>1</v>
      </c>
      <c r="I108" s="2"/>
      <c r="J108" s="2"/>
    </row>
    <row r="109" spans="1:10" ht="21" hidden="1" customHeight="1">
      <c r="A109" s="2"/>
      <c r="B109" s="137">
        <f>'인원 입력 기능'!B108</f>
        <v>0</v>
      </c>
      <c r="C109" s="120">
        <f t="shared" si="10"/>
        <v>9</v>
      </c>
      <c r="D109" s="138">
        <f t="shared" si="11"/>
        <v>0</v>
      </c>
      <c r="E109" s="139">
        <f>'인원 입력 기능'!E108</f>
        <v>0</v>
      </c>
      <c r="F109" s="156">
        <f t="shared" si="12"/>
        <v>0</v>
      </c>
      <c r="G109" s="140">
        <f>SUM($E$6:E109)</f>
        <v>446043</v>
      </c>
      <c r="H109" s="157">
        <f t="shared" si="13"/>
        <v>1</v>
      </c>
      <c r="I109" s="2"/>
      <c r="J109" s="2"/>
    </row>
    <row r="110" spans="1:10" ht="21" hidden="1" customHeight="1">
      <c r="A110" s="2"/>
      <c r="B110" s="137">
        <f>'인원 입력 기능'!B109</f>
        <v>0</v>
      </c>
      <c r="C110" s="120">
        <f t="shared" si="10"/>
        <v>9</v>
      </c>
      <c r="D110" s="138">
        <f t="shared" si="11"/>
        <v>0</v>
      </c>
      <c r="E110" s="139">
        <f>'인원 입력 기능'!E109</f>
        <v>0</v>
      </c>
      <c r="F110" s="156">
        <f t="shared" si="12"/>
        <v>0</v>
      </c>
      <c r="G110" s="140">
        <f>SUM($E$6:E110)</f>
        <v>446043</v>
      </c>
      <c r="H110" s="157">
        <f t="shared" si="13"/>
        <v>1</v>
      </c>
      <c r="I110" s="2"/>
      <c r="J110" s="2"/>
    </row>
    <row r="111" spans="1:10" ht="21" hidden="1" customHeight="1">
      <c r="A111" s="2"/>
      <c r="B111" s="137">
        <f>'인원 입력 기능'!B110</f>
        <v>0</v>
      </c>
      <c r="C111" s="120">
        <f t="shared" si="10"/>
        <v>9</v>
      </c>
      <c r="D111" s="138">
        <f t="shared" si="11"/>
        <v>0</v>
      </c>
      <c r="E111" s="139">
        <f>'인원 입력 기능'!E110</f>
        <v>0</v>
      </c>
      <c r="F111" s="156">
        <f t="shared" si="12"/>
        <v>0</v>
      </c>
      <c r="G111" s="140">
        <f>SUM($E$6:E111)</f>
        <v>446043</v>
      </c>
      <c r="H111" s="157">
        <f t="shared" si="13"/>
        <v>1</v>
      </c>
      <c r="I111" s="2"/>
      <c r="J111" s="2"/>
    </row>
    <row r="112" spans="1:10" ht="21" hidden="1" customHeight="1">
      <c r="A112" s="2"/>
      <c r="B112" s="137">
        <f>'인원 입력 기능'!B111</f>
        <v>0</v>
      </c>
      <c r="C112" s="120">
        <f t="shared" si="10"/>
        <v>9</v>
      </c>
      <c r="D112" s="138">
        <f t="shared" si="11"/>
        <v>0</v>
      </c>
      <c r="E112" s="139">
        <f>'인원 입력 기능'!E111</f>
        <v>0</v>
      </c>
      <c r="F112" s="156">
        <f t="shared" si="12"/>
        <v>0</v>
      </c>
      <c r="G112" s="140">
        <f>SUM($E$6:E112)</f>
        <v>446043</v>
      </c>
      <c r="H112" s="157">
        <f t="shared" si="13"/>
        <v>1</v>
      </c>
      <c r="I112" s="2"/>
      <c r="J112" s="2"/>
    </row>
    <row r="113" spans="1:10" ht="21" hidden="1" customHeight="1">
      <c r="A113" s="2"/>
      <c r="B113" s="137">
        <f>'인원 입력 기능'!B112</f>
        <v>0</v>
      </c>
      <c r="C113" s="120">
        <f t="shared" si="10"/>
        <v>9</v>
      </c>
      <c r="D113" s="138">
        <f t="shared" si="11"/>
        <v>0</v>
      </c>
      <c r="E113" s="139">
        <f>'인원 입력 기능'!E112</f>
        <v>0</v>
      </c>
      <c r="F113" s="156">
        <f t="shared" si="12"/>
        <v>0</v>
      </c>
      <c r="G113" s="140">
        <f>SUM($E$6:E113)</f>
        <v>446043</v>
      </c>
      <c r="H113" s="157">
        <f t="shared" si="13"/>
        <v>1</v>
      </c>
      <c r="I113" s="2"/>
      <c r="J113" s="2"/>
    </row>
    <row r="114" spans="1:10" ht="21" hidden="1" customHeight="1">
      <c r="A114" s="2"/>
      <c r="B114" s="137">
        <f>'인원 입력 기능'!B113</f>
        <v>0</v>
      </c>
      <c r="C114" s="120">
        <f t="shared" si="10"/>
        <v>9</v>
      </c>
      <c r="D114" s="138">
        <f t="shared" si="11"/>
        <v>0</v>
      </c>
      <c r="E114" s="139">
        <f>'인원 입력 기능'!E113</f>
        <v>0</v>
      </c>
      <c r="F114" s="156">
        <f t="shared" si="12"/>
        <v>0</v>
      </c>
      <c r="G114" s="140">
        <f>SUM($E$6:E114)</f>
        <v>446043</v>
      </c>
      <c r="H114" s="157">
        <f t="shared" si="13"/>
        <v>1</v>
      </c>
      <c r="I114" s="2"/>
      <c r="J114" s="2"/>
    </row>
    <row r="115" spans="1:10" ht="21" hidden="1" customHeight="1">
      <c r="A115" s="2"/>
      <c r="B115" s="137">
        <f>'인원 입력 기능'!B114</f>
        <v>0</v>
      </c>
      <c r="C115" s="120">
        <f t="shared" si="10"/>
        <v>9</v>
      </c>
      <c r="D115" s="138">
        <f t="shared" si="11"/>
        <v>0</v>
      </c>
      <c r="E115" s="139">
        <f>'인원 입력 기능'!E114</f>
        <v>0</v>
      </c>
      <c r="F115" s="156">
        <f t="shared" si="12"/>
        <v>0</v>
      </c>
      <c r="G115" s="140">
        <f>SUM($E$6:E115)</f>
        <v>446043</v>
      </c>
      <c r="H115" s="157">
        <f t="shared" si="13"/>
        <v>1</v>
      </c>
      <c r="I115" s="2"/>
      <c r="J115" s="2"/>
    </row>
    <row r="116" spans="1:10" ht="21" hidden="1" customHeight="1">
      <c r="A116" s="2"/>
      <c r="B116" s="137">
        <f>'인원 입력 기능'!B115</f>
        <v>0</v>
      </c>
      <c r="C116" s="120">
        <f t="shared" si="10"/>
        <v>9</v>
      </c>
      <c r="D116" s="138">
        <f t="shared" si="11"/>
        <v>0</v>
      </c>
      <c r="E116" s="139">
        <f>'인원 입력 기능'!E115</f>
        <v>0</v>
      </c>
      <c r="F116" s="156">
        <f t="shared" si="12"/>
        <v>0</v>
      </c>
      <c r="G116" s="140">
        <f>SUM($E$6:E116)</f>
        <v>446043</v>
      </c>
      <c r="H116" s="157">
        <f t="shared" si="13"/>
        <v>1</v>
      </c>
      <c r="I116" s="2"/>
      <c r="J116" s="2"/>
    </row>
    <row r="117" spans="1:10" ht="21" hidden="1" customHeight="1" thickBot="1">
      <c r="A117" s="2"/>
      <c r="B117" s="137">
        <f>'인원 입력 기능'!B116</f>
        <v>0</v>
      </c>
      <c r="C117" s="120">
        <f t="shared" si="10"/>
        <v>9</v>
      </c>
      <c r="D117" s="138">
        <f t="shared" si="11"/>
        <v>0</v>
      </c>
      <c r="E117" s="139">
        <f>'인원 입력 기능'!E116</f>
        <v>0</v>
      </c>
      <c r="F117" s="156">
        <f t="shared" si="12"/>
        <v>0</v>
      </c>
      <c r="G117" s="140">
        <f>SUM($E$6:E117)</f>
        <v>446043</v>
      </c>
      <c r="H117" s="157">
        <f t="shared" si="13"/>
        <v>1</v>
      </c>
      <c r="I117" s="2"/>
      <c r="J117" s="2"/>
    </row>
    <row r="118" spans="1:10" ht="21" hidden="1" customHeight="1">
      <c r="A118" s="2"/>
      <c r="B118" s="87">
        <f>'인원 입력 기능'!B117</f>
        <v>0</v>
      </c>
      <c r="C118" s="67">
        <f t="shared" ref="C118:C140" si="14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92">
        <f t="shared" si="11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87">
        <f>'인원 입력 기능'!B118</f>
        <v>0</v>
      </c>
      <c r="C119" s="67">
        <f t="shared" si="14"/>
        <v>9</v>
      </c>
      <c r="D119" s="92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87">
        <f>'인원 입력 기능'!B119</f>
        <v>0</v>
      </c>
      <c r="C120" s="67">
        <f t="shared" si="14"/>
        <v>9</v>
      </c>
      <c r="D120" s="92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87">
        <f>'인원 입력 기능'!B120</f>
        <v>0</v>
      </c>
      <c r="C121" s="67">
        <f t="shared" si="14"/>
        <v>9</v>
      </c>
      <c r="D121" s="92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87">
        <f>'인원 입력 기능'!B121</f>
        <v>0</v>
      </c>
      <c r="C122" s="67">
        <f t="shared" si="14"/>
        <v>9</v>
      </c>
      <c r="D122" s="92">
        <f t="shared" si="8"/>
        <v>100</v>
      </c>
    </row>
    <row r="123" spans="1:10" ht="21" hidden="1" customHeight="1">
      <c r="B123" s="87">
        <f>'인원 입력 기능'!B122</f>
        <v>0</v>
      </c>
      <c r="C123" s="67">
        <f t="shared" si="14"/>
        <v>9</v>
      </c>
      <c r="D123" s="92">
        <f t="shared" si="8"/>
        <v>100</v>
      </c>
    </row>
    <row r="124" spans="1:10" ht="21" hidden="1" customHeight="1">
      <c r="B124" s="87">
        <f>'인원 입력 기능'!B123</f>
        <v>0</v>
      </c>
      <c r="C124" s="67">
        <f t="shared" si="14"/>
        <v>9</v>
      </c>
      <c r="D124" s="92">
        <f t="shared" si="8"/>
        <v>100</v>
      </c>
    </row>
    <row r="125" spans="1:10" ht="21" hidden="1" customHeight="1">
      <c r="B125" s="87">
        <f>'인원 입력 기능'!B124</f>
        <v>0</v>
      </c>
      <c r="C125" s="67">
        <f t="shared" si="14"/>
        <v>9</v>
      </c>
      <c r="D125" s="92">
        <f t="shared" si="8"/>
        <v>100</v>
      </c>
    </row>
    <row r="126" spans="1:10" ht="21" hidden="1" customHeight="1">
      <c r="B126" s="87">
        <f>'인원 입력 기능'!B125</f>
        <v>0</v>
      </c>
      <c r="C126" s="67">
        <f t="shared" si="14"/>
        <v>9</v>
      </c>
      <c r="D126" s="92">
        <f t="shared" si="8"/>
        <v>100</v>
      </c>
    </row>
    <row r="127" spans="1:10" ht="21" hidden="1" customHeight="1">
      <c r="B127" s="87">
        <f>'인원 입력 기능'!B126</f>
        <v>0</v>
      </c>
      <c r="C127" s="67">
        <f t="shared" si="14"/>
        <v>9</v>
      </c>
      <c r="D127" s="92">
        <f t="shared" si="8"/>
        <v>100</v>
      </c>
    </row>
    <row r="128" spans="1:10" ht="21" hidden="1" customHeight="1">
      <c r="B128" s="87">
        <f>'인원 입력 기능'!B127</f>
        <v>0</v>
      </c>
      <c r="C128" s="67">
        <f t="shared" si="14"/>
        <v>9</v>
      </c>
      <c r="D128" s="92">
        <f t="shared" si="8"/>
        <v>100</v>
      </c>
    </row>
    <row r="129" spans="2:4" ht="21" hidden="1" customHeight="1">
      <c r="B129" s="87">
        <f>'인원 입력 기능'!B128</f>
        <v>0</v>
      </c>
      <c r="C129" s="67">
        <f t="shared" si="14"/>
        <v>9</v>
      </c>
      <c r="D129" s="92">
        <f t="shared" si="8"/>
        <v>100</v>
      </c>
    </row>
    <row r="130" spans="2:4" ht="21" hidden="1" customHeight="1">
      <c r="B130" s="87">
        <f>'인원 입력 기능'!B129</f>
        <v>0</v>
      </c>
      <c r="C130" s="67">
        <f t="shared" si="14"/>
        <v>9</v>
      </c>
      <c r="D130" s="92">
        <f t="shared" si="8"/>
        <v>100</v>
      </c>
    </row>
    <row r="131" spans="2:4" ht="21" hidden="1" customHeight="1">
      <c r="B131" s="87">
        <f>'인원 입력 기능'!B130</f>
        <v>0</v>
      </c>
      <c r="C131" s="67">
        <f t="shared" si="14"/>
        <v>9</v>
      </c>
      <c r="D131" s="92">
        <f t="shared" si="8"/>
        <v>100</v>
      </c>
    </row>
    <row r="132" spans="2:4" ht="21" hidden="1" customHeight="1">
      <c r="B132" s="87">
        <f>'인원 입력 기능'!B131</f>
        <v>0</v>
      </c>
      <c r="C132" s="67">
        <f t="shared" si="14"/>
        <v>9</v>
      </c>
      <c r="D132" s="92">
        <f t="shared" si="8"/>
        <v>100</v>
      </c>
    </row>
    <row r="133" spans="2:4" ht="21" hidden="1" customHeight="1">
      <c r="B133" s="87">
        <f>'인원 입력 기능'!B132</f>
        <v>0</v>
      </c>
      <c r="C133" s="67">
        <f t="shared" si="14"/>
        <v>9</v>
      </c>
      <c r="D133" s="92">
        <f t="shared" si="8"/>
        <v>100</v>
      </c>
    </row>
    <row r="134" spans="2:4" ht="21" hidden="1" customHeight="1">
      <c r="B134" s="87">
        <f>'인원 입력 기능'!B133</f>
        <v>0</v>
      </c>
      <c r="C134" s="67">
        <f t="shared" si="14"/>
        <v>9</v>
      </c>
      <c r="D134" s="92">
        <f t="shared" si="8"/>
        <v>100</v>
      </c>
    </row>
    <row r="135" spans="2:4" ht="21" hidden="1" customHeight="1">
      <c r="B135" s="87">
        <f>'인원 입력 기능'!B134</f>
        <v>0</v>
      </c>
      <c r="C135" s="67">
        <f t="shared" si="14"/>
        <v>9</v>
      </c>
      <c r="D135" s="92">
        <f t="shared" si="8"/>
        <v>100</v>
      </c>
    </row>
    <row r="136" spans="2:4" ht="21" hidden="1" customHeight="1">
      <c r="B136" s="87">
        <f>'인원 입력 기능'!B135</f>
        <v>0</v>
      </c>
      <c r="C136" s="67">
        <f t="shared" si="14"/>
        <v>9</v>
      </c>
      <c r="D136" s="92">
        <f t="shared" ref="D136:D140" si="15">ROUND(100*(1-(G135+G136)/2/$H$2),0)</f>
        <v>100</v>
      </c>
    </row>
    <row r="137" spans="2:4" ht="21" hidden="1" customHeight="1">
      <c r="B137" s="87">
        <f>'인원 입력 기능'!B136</f>
        <v>0</v>
      </c>
      <c r="C137" s="67">
        <f t="shared" si="14"/>
        <v>9</v>
      </c>
      <c r="D137" s="92">
        <f t="shared" si="15"/>
        <v>100</v>
      </c>
    </row>
    <row r="138" spans="2:4" ht="21" hidden="1" customHeight="1">
      <c r="B138" s="87">
        <f>'인원 입력 기능'!B137</f>
        <v>0</v>
      </c>
      <c r="C138" s="67">
        <f t="shared" si="14"/>
        <v>9</v>
      </c>
      <c r="D138" s="92">
        <f t="shared" si="15"/>
        <v>100</v>
      </c>
    </row>
    <row r="139" spans="2:4" ht="21" hidden="1" customHeight="1">
      <c r="B139" s="87">
        <f>'인원 입력 기능'!B138</f>
        <v>0</v>
      </c>
      <c r="C139" s="67">
        <f t="shared" si="14"/>
        <v>9</v>
      </c>
      <c r="D139" s="92">
        <f t="shared" si="15"/>
        <v>100</v>
      </c>
    </row>
    <row r="140" spans="2:4" ht="21" hidden="1" customHeight="1" thickBot="1">
      <c r="B140" s="89">
        <f>'인원 입력 기능'!B139</f>
        <v>0</v>
      </c>
      <c r="C140" s="69">
        <f t="shared" si="14"/>
        <v>9</v>
      </c>
      <c r="D140" s="93">
        <f t="shared" si="15"/>
        <v>100</v>
      </c>
    </row>
  </sheetData>
  <sheetProtection algorithmName="SHA-512" hashValue="UgP1u5AO/IkRjkpDRKF1iWyQ/++6/SOPmexFcDP4PQZpeVSwTifMy1d/DKZv+Gl6ZUE3xYPcjOrSIcaC8oMZDw==" saltValue="ql2EvULCgr0B1v2QdDJ0kA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118:D140 B7:B117 C33:C117 D8:D117 E7:H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="85" zoomScaleNormal="85" zoomScalePageLayoutView="25" workbookViewId="0"/>
  </sheetViews>
  <sheetFormatPr defaultRowHeight="17"/>
  <cols>
    <col min="1" max="1" width="8.6640625" customWidth="1"/>
    <col min="2" max="2" width="14.08203125" style="74" customWidth="1"/>
    <col min="3" max="4" width="21.25" style="74" customWidth="1"/>
    <col min="5" max="9" width="14.08203125" customWidth="1"/>
    <col min="10" max="11" width="12.4140625" customWidth="1"/>
    <col min="12" max="12" width="0" hidden="1" customWidth="1"/>
    <col min="13" max="13" width="8.6640625" hidden="1" customWidth="1"/>
    <col min="14" max="14" width="8.6640625" customWidth="1"/>
  </cols>
  <sheetData>
    <row r="1" spans="1:14" ht="17.5" thickBot="1">
      <c r="A1" s="2"/>
      <c r="B1" s="72"/>
      <c r="C1" s="72"/>
      <c r="D1" s="72"/>
      <c r="E1" s="2"/>
      <c r="F1" s="2"/>
      <c r="G1" s="2"/>
      <c r="H1" s="2"/>
      <c r="I1" s="2"/>
    </row>
    <row r="2" spans="1:14" ht="25" customHeight="1" thickBot="1">
      <c r="A2" s="2"/>
      <c r="B2" s="184" t="s">
        <v>64</v>
      </c>
      <c r="C2" s="263" t="s">
        <v>71</v>
      </c>
      <c r="D2" s="264"/>
      <c r="E2" s="185" t="s">
        <v>6</v>
      </c>
      <c r="F2" s="186" t="s">
        <v>26</v>
      </c>
      <c r="G2" s="187" t="s">
        <v>5</v>
      </c>
      <c r="H2" s="168">
        <f>MAX('인원 입력 기능'!K:K)</f>
        <v>428966</v>
      </c>
      <c r="I2" s="2"/>
    </row>
    <row r="3" spans="1:14" ht="25" customHeight="1" thickBot="1">
      <c r="A3" s="2"/>
      <c r="B3" s="23" t="s">
        <v>73</v>
      </c>
      <c r="C3" s="265" t="s">
        <v>69</v>
      </c>
      <c r="D3" s="266"/>
      <c r="E3" s="188" t="s">
        <v>4</v>
      </c>
      <c r="F3" s="189" t="s">
        <v>26</v>
      </c>
      <c r="G3" s="171"/>
      <c r="H3" s="172"/>
      <c r="I3" s="2"/>
    </row>
    <row r="4" spans="1:14" ht="25" customHeight="1" thickBot="1">
      <c r="A4" s="2"/>
      <c r="B4" s="73"/>
      <c r="C4" s="73"/>
      <c r="D4" s="73"/>
      <c r="E4" s="1"/>
      <c r="F4" s="2"/>
      <c r="G4" s="2"/>
      <c r="H4" s="2"/>
      <c r="I4" s="2"/>
    </row>
    <row r="5" spans="1:14" s="119" customFormat="1" ht="25" customHeight="1" thickBot="1">
      <c r="A5" s="117"/>
      <c r="B5" s="174" t="s">
        <v>66</v>
      </c>
      <c r="C5" s="175" t="s">
        <v>67</v>
      </c>
      <c r="D5" s="176" t="s">
        <v>68</v>
      </c>
      <c r="E5" s="148" t="s">
        <v>3</v>
      </c>
      <c r="F5" s="149" t="s">
        <v>2</v>
      </c>
      <c r="G5" s="149" t="s">
        <v>1</v>
      </c>
      <c r="H5" s="150" t="s">
        <v>0</v>
      </c>
      <c r="I5" s="117"/>
      <c r="J5" s="118"/>
      <c r="K5" s="177"/>
    </row>
    <row r="6" spans="1:14" s="119" customFormat="1" ht="25" customHeight="1" thickTop="1" thickBot="1">
      <c r="A6" s="117"/>
      <c r="B6" s="134">
        <f>'인원 입력 기능'!G5</f>
        <v>145</v>
      </c>
      <c r="C6" s="135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36">
        <f>ROUND(100*(1-(0+G6)/2/$H$2),0)</f>
        <v>100</v>
      </c>
      <c r="E6" s="158">
        <f>'인원 입력 기능'!J5</f>
        <v>934</v>
      </c>
      <c r="F6" s="159">
        <f>E6/$H$2</f>
        <v>2.1773287393406469E-3</v>
      </c>
      <c r="G6" s="160">
        <f>E6</f>
        <v>934</v>
      </c>
      <c r="H6" s="161">
        <f>G6/$H$2</f>
        <v>2.1773287393406469E-3</v>
      </c>
      <c r="I6" s="117"/>
      <c r="K6" s="152"/>
      <c r="L6" s="152">
        <v>1</v>
      </c>
      <c r="M6" s="178">
        <v>133</v>
      </c>
      <c r="N6" s="152"/>
    </row>
    <row r="7" spans="1:14" s="119" customFormat="1" ht="25" customHeight="1" thickBot="1">
      <c r="A7" s="117"/>
      <c r="B7" s="137">
        <f>'인원 입력 기능'!G6</f>
        <v>143</v>
      </c>
      <c r="C7" s="179">
        <f t="shared" si="0"/>
        <v>1</v>
      </c>
      <c r="D7" s="138">
        <f>ROUND(100*(1-(G6+G7)/2/$H$2),0)</f>
        <v>100</v>
      </c>
      <c r="E7" s="139">
        <f>'인원 입력 기능'!J6</f>
        <v>83</v>
      </c>
      <c r="F7" s="190">
        <f t="shared" ref="F7:F70" si="1">E7/$H$2</f>
        <v>1.9348852822834444E-4</v>
      </c>
      <c r="G7" s="180">
        <f>E7+G6</f>
        <v>1017</v>
      </c>
      <c r="H7" s="197">
        <f t="shared" ref="H7:H70" si="2">G7/$H$2</f>
        <v>2.3708172675689916E-3</v>
      </c>
      <c r="I7" s="117"/>
      <c r="K7" s="152"/>
      <c r="L7" s="152">
        <v>2</v>
      </c>
      <c r="M7" s="181">
        <v>126</v>
      </c>
      <c r="N7" s="152"/>
    </row>
    <row r="8" spans="1:14" s="119" customFormat="1" ht="25" customHeight="1" thickBot="1">
      <c r="A8" s="117"/>
      <c r="B8" s="137">
        <f>'인원 입력 기능'!G7</f>
        <v>142</v>
      </c>
      <c r="C8" s="179">
        <f t="shared" si="0"/>
        <v>1</v>
      </c>
      <c r="D8" s="138">
        <f t="shared" ref="D8:D71" si="3">ROUND(100*(1-(G7+G8)/2/$H$2),0)</f>
        <v>100</v>
      </c>
      <c r="E8" s="139">
        <f>'인원 입력 기능'!J7</f>
        <v>2061</v>
      </c>
      <c r="F8" s="190">
        <f t="shared" si="1"/>
        <v>4.8045765864893723E-3</v>
      </c>
      <c r="G8" s="180">
        <f t="shared" ref="G8:G71" si="4">E8+G7</f>
        <v>3078</v>
      </c>
      <c r="H8" s="197">
        <f t="shared" si="2"/>
        <v>7.1753938540583635E-3</v>
      </c>
      <c r="I8" s="117"/>
      <c r="K8" s="152"/>
      <c r="L8" s="152">
        <v>3</v>
      </c>
      <c r="M8" s="181">
        <v>119</v>
      </c>
      <c r="N8" s="152"/>
    </row>
    <row r="9" spans="1:14" s="119" customFormat="1" ht="25" customHeight="1" thickBot="1">
      <c r="A9" s="117"/>
      <c r="B9" s="137">
        <f>'인원 입력 기능'!G8</f>
        <v>140</v>
      </c>
      <c r="C9" s="179">
        <f t="shared" si="0"/>
        <v>1</v>
      </c>
      <c r="D9" s="138">
        <f t="shared" si="3"/>
        <v>99</v>
      </c>
      <c r="E9" s="139">
        <f>'인원 입력 기능'!J8</f>
        <v>62</v>
      </c>
      <c r="F9" s="190">
        <f t="shared" si="1"/>
        <v>1.445335993994862E-4</v>
      </c>
      <c r="G9" s="180">
        <f t="shared" si="4"/>
        <v>3140</v>
      </c>
      <c r="H9" s="197">
        <f t="shared" si="2"/>
        <v>7.3199274534578498E-3</v>
      </c>
      <c r="I9" s="117"/>
      <c r="K9" s="152"/>
      <c r="L9" s="152">
        <v>4</v>
      </c>
      <c r="M9" s="181">
        <v>107</v>
      </c>
      <c r="N9" s="152"/>
    </row>
    <row r="10" spans="1:14" s="119" customFormat="1" ht="25" customHeight="1" thickBot="1">
      <c r="A10" s="117"/>
      <c r="B10" s="137">
        <f>'인원 입력 기능'!G9</f>
        <v>139</v>
      </c>
      <c r="C10" s="179">
        <f t="shared" si="0"/>
        <v>1</v>
      </c>
      <c r="D10" s="138">
        <f t="shared" si="3"/>
        <v>99</v>
      </c>
      <c r="E10" s="139">
        <f>'인원 입력 기능'!J9</f>
        <v>4206</v>
      </c>
      <c r="F10" s="190">
        <f t="shared" si="1"/>
        <v>9.8049728882941764E-3</v>
      </c>
      <c r="G10" s="180">
        <f t="shared" si="4"/>
        <v>7346</v>
      </c>
      <c r="H10" s="197">
        <f t="shared" si="2"/>
        <v>1.7124900341752028E-2</v>
      </c>
      <c r="I10" s="117"/>
      <c r="K10" s="152"/>
      <c r="L10" s="152">
        <v>5</v>
      </c>
      <c r="M10" s="181">
        <v>91</v>
      </c>
      <c r="N10" s="152"/>
    </row>
    <row r="11" spans="1:14" s="119" customFormat="1" ht="25" customHeight="1" thickBot="1">
      <c r="A11" s="117"/>
      <c r="B11" s="137">
        <f>'인원 입력 기능'!G10</f>
        <v>138</v>
      </c>
      <c r="C11" s="179">
        <f t="shared" si="0"/>
        <v>1</v>
      </c>
      <c r="D11" s="138">
        <f t="shared" si="3"/>
        <v>98</v>
      </c>
      <c r="E11" s="139">
        <f>'인원 입력 기능'!J10</f>
        <v>7</v>
      </c>
      <c r="F11" s="190">
        <f t="shared" si="1"/>
        <v>1.6318309609619411E-5</v>
      </c>
      <c r="G11" s="180">
        <f t="shared" si="4"/>
        <v>7353</v>
      </c>
      <c r="H11" s="197">
        <f t="shared" si="2"/>
        <v>1.7141218651361645E-2</v>
      </c>
      <c r="I11" s="117"/>
      <c r="K11" s="152"/>
      <c r="L11" s="152">
        <v>6</v>
      </c>
      <c r="M11" s="181">
        <v>80</v>
      </c>
      <c r="N11" s="152"/>
    </row>
    <row r="12" spans="1:14" s="119" customFormat="1" ht="25" customHeight="1" thickBot="1">
      <c r="A12" s="117"/>
      <c r="B12" s="137">
        <f>'인원 입력 기능'!G11</f>
        <v>137</v>
      </c>
      <c r="C12" s="179">
        <f t="shared" si="0"/>
        <v>1</v>
      </c>
      <c r="D12" s="138">
        <f t="shared" si="3"/>
        <v>98</v>
      </c>
      <c r="E12" s="139">
        <f>'인원 입력 기능'!J11</f>
        <v>130</v>
      </c>
      <c r="F12" s="190">
        <f t="shared" si="1"/>
        <v>3.0305432132150334E-4</v>
      </c>
      <c r="G12" s="180">
        <f t="shared" si="4"/>
        <v>7483</v>
      </c>
      <c r="H12" s="197">
        <f t="shared" si="2"/>
        <v>1.744427297268315E-2</v>
      </c>
      <c r="I12" s="117"/>
      <c r="K12" s="152"/>
      <c r="L12" s="152">
        <v>7</v>
      </c>
      <c r="M12" s="181">
        <v>76</v>
      </c>
      <c r="N12" s="152"/>
    </row>
    <row r="13" spans="1:14" s="119" customFormat="1" ht="25" customHeight="1" thickBot="1">
      <c r="A13" s="117"/>
      <c r="B13" s="137">
        <f>'인원 입력 기능'!G12</f>
        <v>136</v>
      </c>
      <c r="C13" s="179">
        <f t="shared" si="0"/>
        <v>1</v>
      </c>
      <c r="D13" s="138">
        <f t="shared" si="3"/>
        <v>98</v>
      </c>
      <c r="E13" s="139">
        <f>'인원 입력 기능'!J12</f>
        <v>6459</v>
      </c>
      <c r="F13" s="190">
        <f t="shared" si="1"/>
        <v>1.5057137395504539E-2</v>
      </c>
      <c r="G13" s="180">
        <f t="shared" si="4"/>
        <v>13942</v>
      </c>
      <c r="H13" s="197">
        <f t="shared" si="2"/>
        <v>3.250141036818769E-2</v>
      </c>
      <c r="I13" s="117"/>
      <c r="K13" s="152"/>
      <c r="L13" s="152">
        <v>8</v>
      </c>
      <c r="M13" s="181">
        <v>72</v>
      </c>
      <c r="N13" s="152"/>
    </row>
    <row r="14" spans="1:14" s="119" customFormat="1" ht="25" customHeight="1">
      <c r="A14" s="117"/>
      <c r="B14" s="137">
        <f>'인원 입력 기능'!G13</f>
        <v>135</v>
      </c>
      <c r="C14" s="179">
        <f t="shared" si="0"/>
        <v>1</v>
      </c>
      <c r="D14" s="138">
        <f t="shared" si="3"/>
        <v>97</v>
      </c>
      <c r="E14" s="139">
        <f>'인원 입력 기능'!J13</f>
        <v>744</v>
      </c>
      <c r="F14" s="190">
        <f t="shared" si="1"/>
        <v>1.7344031927938345E-3</v>
      </c>
      <c r="G14" s="180">
        <f t="shared" si="4"/>
        <v>14686</v>
      </c>
      <c r="H14" s="197">
        <f t="shared" si="2"/>
        <v>3.4235813560981522E-2</v>
      </c>
      <c r="I14" s="117"/>
      <c r="K14" s="152"/>
      <c r="L14" s="152">
        <v>9</v>
      </c>
      <c r="M14" s="155"/>
    </row>
    <row r="15" spans="1:14" s="119" customFormat="1" ht="25" customHeight="1">
      <c r="A15" s="117"/>
      <c r="B15" s="137">
        <f>'인원 입력 기능'!G14</f>
        <v>134</v>
      </c>
      <c r="C15" s="179">
        <f t="shared" si="0"/>
        <v>1</v>
      </c>
      <c r="D15" s="138">
        <f t="shared" si="3"/>
        <v>97</v>
      </c>
      <c r="E15" s="139">
        <f>'인원 입력 기능'!J14</f>
        <v>319</v>
      </c>
      <c r="F15" s="190">
        <f t="shared" si="1"/>
        <v>7.4364868078122736E-4</v>
      </c>
      <c r="G15" s="180">
        <f t="shared" si="4"/>
        <v>15005</v>
      </c>
      <c r="H15" s="197">
        <f t="shared" si="2"/>
        <v>3.4979462241762752E-2</v>
      </c>
      <c r="I15" s="117"/>
      <c r="K15" s="152"/>
    </row>
    <row r="16" spans="1:14" s="119" customFormat="1" ht="25" customHeight="1">
      <c r="A16" s="117"/>
      <c r="B16" s="137">
        <f>'인원 입력 기능'!G15</f>
        <v>133</v>
      </c>
      <c r="C16" s="179">
        <f t="shared" si="0"/>
        <v>1</v>
      </c>
      <c r="D16" s="138">
        <f t="shared" si="3"/>
        <v>96</v>
      </c>
      <c r="E16" s="139">
        <f>'인원 입력 기능'!J15</f>
        <v>7566</v>
      </c>
      <c r="F16" s="190">
        <f t="shared" si="1"/>
        <v>1.7637761500911495E-2</v>
      </c>
      <c r="G16" s="180">
        <f t="shared" si="4"/>
        <v>22571</v>
      </c>
      <c r="H16" s="197">
        <f t="shared" si="2"/>
        <v>5.2617223742674246E-2</v>
      </c>
      <c r="I16" s="117"/>
      <c r="K16" s="152"/>
    </row>
    <row r="17" spans="1:11" s="119" customFormat="1" ht="25" customHeight="1">
      <c r="A17" s="117"/>
      <c r="B17" s="137">
        <f>'인원 입력 기능'!G16</f>
        <v>132</v>
      </c>
      <c r="C17" s="179">
        <f t="shared" si="0"/>
        <v>2</v>
      </c>
      <c r="D17" s="138">
        <f t="shared" si="3"/>
        <v>94</v>
      </c>
      <c r="E17" s="139">
        <f>'인원 입력 기능'!J16</f>
        <v>2930</v>
      </c>
      <c r="F17" s="190">
        <f t="shared" si="1"/>
        <v>6.8303781651692678E-3</v>
      </c>
      <c r="G17" s="180">
        <f t="shared" si="4"/>
        <v>25501</v>
      </c>
      <c r="H17" s="197">
        <f t="shared" si="2"/>
        <v>5.9447601907843511E-2</v>
      </c>
      <c r="I17" s="117"/>
      <c r="K17" s="152"/>
    </row>
    <row r="18" spans="1:11" s="119" customFormat="1" ht="25" customHeight="1">
      <c r="A18" s="117"/>
      <c r="B18" s="137">
        <f>'인원 입력 기능'!G17</f>
        <v>131</v>
      </c>
      <c r="C18" s="179">
        <f t="shared" si="0"/>
        <v>2</v>
      </c>
      <c r="D18" s="138">
        <f t="shared" si="3"/>
        <v>94</v>
      </c>
      <c r="E18" s="139">
        <f>'인원 입력 기능'!J17</f>
        <v>638</v>
      </c>
      <c r="F18" s="190">
        <f t="shared" si="1"/>
        <v>1.4872973615624547E-3</v>
      </c>
      <c r="G18" s="180">
        <f t="shared" si="4"/>
        <v>26139</v>
      </c>
      <c r="H18" s="197">
        <f t="shared" si="2"/>
        <v>6.0934899269405964E-2</v>
      </c>
      <c r="I18" s="117"/>
      <c r="K18" s="152"/>
    </row>
    <row r="19" spans="1:11" s="119" customFormat="1" ht="25" customHeight="1">
      <c r="A19" s="117"/>
      <c r="B19" s="137">
        <f>'인원 입력 기능'!G18</f>
        <v>130</v>
      </c>
      <c r="C19" s="179">
        <f t="shared" si="0"/>
        <v>2</v>
      </c>
      <c r="D19" s="138">
        <f t="shared" si="3"/>
        <v>93</v>
      </c>
      <c r="E19" s="139">
        <f>'인원 입력 기능'!J18</f>
        <v>6866</v>
      </c>
      <c r="F19" s="190">
        <f t="shared" si="1"/>
        <v>1.6005930539949552E-2</v>
      </c>
      <c r="G19" s="180">
        <f t="shared" si="4"/>
        <v>33005</v>
      </c>
      <c r="H19" s="197">
        <f t="shared" si="2"/>
        <v>7.6940829809355515E-2</v>
      </c>
      <c r="I19" s="117"/>
      <c r="K19" s="152"/>
    </row>
    <row r="20" spans="1:11" s="119" customFormat="1" ht="25" customHeight="1">
      <c r="A20" s="117"/>
      <c r="B20" s="137">
        <f>'인원 입력 기능'!G19</f>
        <v>129</v>
      </c>
      <c r="C20" s="179">
        <f t="shared" si="0"/>
        <v>2</v>
      </c>
      <c r="D20" s="138">
        <f t="shared" si="3"/>
        <v>92</v>
      </c>
      <c r="E20" s="139">
        <f>'인원 입력 기능'!J19</f>
        <v>6362</v>
      </c>
      <c r="F20" s="190">
        <f t="shared" si="1"/>
        <v>1.4831012248056956E-2</v>
      </c>
      <c r="G20" s="180">
        <f t="shared" si="4"/>
        <v>39367</v>
      </c>
      <c r="H20" s="197">
        <f t="shared" si="2"/>
        <v>9.177184205741247E-2</v>
      </c>
      <c r="I20" s="117"/>
      <c r="K20" s="152"/>
    </row>
    <row r="21" spans="1:11" s="119" customFormat="1" ht="25" customHeight="1">
      <c r="A21" s="117"/>
      <c r="B21" s="137">
        <f>'인원 입력 기능'!G20</f>
        <v>128</v>
      </c>
      <c r="C21" s="179">
        <f t="shared" si="0"/>
        <v>2</v>
      </c>
      <c r="D21" s="138">
        <f t="shared" si="3"/>
        <v>91</v>
      </c>
      <c r="E21" s="139">
        <f>'인원 입력 기능'!J20</f>
        <v>1346</v>
      </c>
      <c r="F21" s="190">
        <f t="shared" si="1"/>
        <v>3.1377778192211037E-3</v>
      </c>
      <c r="G21" s="180">
        <f t="shared" si="4"/>
        <v>40713</v>
      </c>
      <c r="H21" s="197">
        <f t="shared" si="2"/>
        <v>9.4909619876633586E-2</v>
      </c>
      <c r="I21" s="117"/>
      <c r="K21" s="152"/>
    </row>
    <row r="22" spans="1:11" s="119" customFormat="1" ht="25" customHeight="1">
      <c r="A22" s="117"/>
      <c r="B22" s="137">
        <f>'인원 입력 기능'!G21</f>
        <v>127</v>
      </c>
      <c r="C22" s="179">
        <f t="shared" si="0"/>
        <v>2</v>
      </c>
      <c r="D22" s="138">
        <f t="shared" si="3"/>
        <v>90</v>
      </c>
      <c r="E22" s="139">
        <f>'인원 입력 기능'!J21</f>
        <v>5697</v>
      </c>
      <c r="F22" s="190">
        <f t="shared" si="1"/>
        <v>1.3280772835143112E-2</v>
      </c>
      <c r="G22" s="180">
        <f t="shared" si="4"/>
        <v>46410</v>
      </c>
      <c r="H22" s="197">
        <f t="shared" si="2"/>
        <v>0.10819039271177669</v>
      </c>
      <c r="I22" s="117"/>
      <c r="K22" s="152"/>
    </row>
    <row r="23" spans="1:11" s="119" customFormat="1" ht="25" customHeight="1">
      <c r="A23" s="117"/>
      <c r="B23" s="137">
        <f>'인원 입력 기능'!G22</f>
        <v>126</v>
      </c>
      <c r="C23" s="179">
        <f t="shared" si="0"/>
        <v>2</v>
      </c>
      <c r="D23" s="138">
        <f t="shared" si="3"/>
        <v>88</v>
      </c>
      <c r="E23" s="139">
        <f>'인원 입력 기능'!J22</f>
        <v>9867</v>
      </c>
      <c r="F23" s="190">
        <f t="shared" si="1"/>
        <v>2.3001822988302102E-2</v>
      </c>
      <c r="G23" s="180">
        <f t="shared" si="4"/>
        <v>56277</v>
      </c>
      <c r="H23" s="197">
        <f t="shared" si="2"/>
        <v>0.1311922157000788</v>
      </c>
      <c r="I23" s="117"/>
      <c r="K23" s="152"/>
    </row>
    <row r="24" spans="1:11" s="119" customFormat="1" ht="25" customHeight="1">
      <c r="A24" s="117"/>
      <c r="B24" s="137">
        <f>'인원 입력 기능'!G23</f>
        <v>125</v>
      </c>
      <c r="C24" s="179">
        <f t="shared" si="0"/>
        <v>3</v>
      </c>
      <c r="D24" s="138">
        <f t="shared" si="3"/>
        <v>87</v>
      </c>
      <c r="E24" s="139">
        <f>'인원 입력 기능'!J23</f>
        <v>2304</v>
      </c>
      <c r="F24" s="190">
        <f t="shared" si="1"/>
        <v>5.3710550486518746E-3</v>
      </c>
      <c r="G24" s="180">
        <f t="shared" si="4"/>
        <v>58581</v>
      </c>
      <c r="H24" s="197">
        <f t="shared" si="2"/>
        <v>0.13656327074873068</v>
      </c>
      <c r="I24" s="117"/>
      <c r="K24" s="152"/>
    </row>
    <row r="25" spans="1:11" s="119" customFormat="1" ht="25" customHeight="1">
      <c r="A25" s="117"/>
      <c r="B25" s="137">
        <f>'인원 입력 기능'!G24</f>
        <v>124</v>
      </c>
      <c r="C25" s="179">
        <f t="shared" si="0"/>
        <v>3</v>
      </c>
      <c r="D25" s="138">
        <f t="shared" si="3"/>
        <v>85</v>
      </c>
      <c r="E25" s="139">
        <f>'인원 입력 기능'!J24</f>
        <v>7533</v>
      </c>
      <c r="F25" s="190">
        <f t="shared" si="1"/>
        <v>1.7560832327037573E-2</v>
      </c>
      <c r="G25" s="180">
        <f t="shared" si="4"/>
        <v>66114</v>
      </c>
      <c r="H25" s="197">
        <f t="shared" si="2"/>
        <v>0.15412410307576824</v>
      </c>
      <c r="I25" s="117"/>
      <c r="K25" s="152"/>
    </row>
    <row r="26" spans="1:11" s="119" customFormat="1" ht="25" customHeight="1">
      <c r="A26" s="117"/>
      <c r="B26" s="137">
        <f>'인원 입력 기능'!G25</f>
        <v>123</v>
      </c>
      <c r="C26" s="179">
        <f t="shared" si="0"/>
        <v>3</v>
      </c>
      <c r="D26" s="138">
        <f t="shared" si="3"/>
        <v>84</v>
      </c>
      <c r="E26" s="139">
        <f>'인원 입력 기능'!J25</f>
        <v>9091</v>
      </c>
      <c r="F26" s="190">
        <f t="shared" si="1"/>
        <v>2.1192821808721438E-2</v>
      </c>
      <c r="G26" s="180">
        <f t="shared" si="4"/>
        <v>75205</v>
      </c>
      <c r="H26" s="197">
        <f t="shared" si="2"/>
        <v>0.17531692488448969</v>
      </c>
      <c r="I26" s="117"/>
      <c r="K26" s="152"/>
    </row>
    <row r="27" spans="1:11" s="119" customFormat="1" ht="25" customHeight="1">
      <c r="A27" s="117"/>
      <c r="B27" s="137">
        <f>'인원 입력 기능'!G26</f>
        <v>122</v>
      </c>
      <c r="C27" s="179">
        <f t="shared" si="0"/>
        <v>3</v>
      </c>
      <c r="D27" s="138">
        <f t="shared" si="3"/>
        <v>82</v>
      </c>
      <c r="E27" s="139">
        <f>'인원 입력 기능'!J26</f>
        <v>4359</v>
      </c>
      <c r="F27" s="190">
        <f t="shared" si="1"/>
        <v>1.0161644512618716E-2</v>
      </c>
      <c r="G27" s="180">
        <f t="shared" si="4"/>
        <v>79564</v>
      </c>
      <c r="H27" s="197">
        <f t="shared" si="2"/>
        <v>0.18547856939710838</v>
      </c>
      <c r="I27" s="117"/>
      <c r="K27" s="152"/>
    </row>
    <row r="28" spans="1:11" s="119" customFormat="1" ht="25" customHeight="1">
      <c r="A28" s="117"/>
      <c r="B28" s="137">
        <f>'인원 입력 기능'!G27</f>
        <v>121</v>
      </c>
      <c r="C28" s="179">
        <f t="shared" si="0"/>
        <v>3</v>
      </c>
      <c r="D28" s="138">
        <f t="shared" si="3"/>
        <v>80</v>
      </c>
      <c r="E28" s="139">
        <f>'인원 입력 기능'!J27</f>
        <v>8460</v>
      </c>
      <c r="F28" s="190">
        <f t="shared" si="1"/>
        <v>1.9721842756768602E-2</v>
      </c>
      <c r="G28" s="180">
        <f t="shared" si="4"/>
        <v>88024</v>
      </c>
      <c r="H28" s="197">
        <f t="shared" si="2"/>
        <v>0.20520041215387699</v>
      </c>
      <c r="I28" s="117"/>
      <c r="K28" s="152"/>
    </row>
    <row r="29" spans="1:11" s="119" customFormat="1" ht="25" customHeight="1">
      <c r="A29" s="117"/>
      <c r="B29" s="137">
        <f>'인원 입력 기능'!G28</f>
        <v>120</v>
      </c>
      <c r="C29" s="179">
        <f t="shared" si="0"/>
        <v>3</v>
      </c>
      <c r="D29" s="138">
        <f t="shared" si="3"/>
        <v>79</v>
      </c>
      <c r="E29" s="139">
        <f>'인원 입력 기능'!J28</f>
        <v>6946</v>
      </c>
      <c r="F29" s="190">
        <f t="shared" si="1"/>
        <v>1.6192425506916634E-2</v>
      </c>
      <c r="G29" s="180">
        <f t="shared" si="4"/>
        <v>94970</v>
      </c>
      <c r="H29" s="197">
        <f t="shared" si="2"/>
        <v>0.22139283766079362</v>
      </c>
      <c r="I29" s="117"/>
      <c r="K29" s="152"/>
    </row>
    <row r="30" spans="1:11" s="119" customFormat="1" ht="25" customHeight="1">
      <c r="A30" s="117"/>
      <c r="B30" s="137">
        <f>'인원 입력 기능'!G29</f>
        <v>119</v>
      </c>
      <c r="C30" s="179">
        <f t="shared" si="0"/>
        <v>3</v>
      </c>
      <c r="D30" s="138">
        <f t="shared" si="3"/>
        <v>77</v>
      </c>
      <c r="E30" s="139">
        <f>'인원 입력 기능'!J29</f>
        <v>4736</v>
      </c>
      <c r="F30" s="190">
        <f t="shared" si="1"/>
        <v>1.1040502044451075E-2</v>
      </c>
      <c r="G30" s="180">
        <f t="shared" si="4"/>
        <v>99706</v>
      </c>
      <c r="H30" s="197">
        <f t="shared" si="2"/>
        <v>0.23243333970524471</v>
      </c>
      <c r="I30" s="117"/>
      <c r="K30" s="152"/>
    </row>
    <row r="31" spans="1:11" s="119" customFormat="1" ht="25" customHeight="1">
      <c r="A31" s="117"/>
      <c r="B31" s="137">
        <f>'인원 입력 기능'!G30</f>
        <v>118</v>
      </c>
      <c r="C31" s="179">
        <f t="shared" si="0"/>
        <v>4</v>
      </c>
      <c r="D31" s="138">
        <f t="shared" si="3"/>
        <v>76</v>
      </c>
      <c r="E31" s="139">
        <f>'인원 입력 기능'!J30</f>
        <v>10024</v>
      </c>
      <c r="F31" s="190">
        <f t="shared" si="1"/>
        <v>2.3367819360974994E-2</v>
      </c>
      <c r="G31" s="180">
        <f t="shared" si="4"/>
        <v>109730</v>
      </c>
      <c r="H31" s="197">
        <f t="shared" si="2"/>
        <v>0.2558011590662197</v>
      </c>
      <c r="I31" s="117"/>
      <c r="K31" s="152"/>
    </row>
    <row r="32" spans="1:11" s="119" customFormat="1" ht="25" customHeight="1">
      <c r="A32" s="117"/>
      <c r="B32" s="137">
        <f>'인원 입력 기능'!G31</f>
        <v>117</v>
      </c>
      <c r="C32" s="179">
        <f t="shared" si="0"/>
        <v>4</v>
      </c>
      <c r="D32" s="138">
        <f t="shared" si="3"/>
        <v>74</v>
      </c>
      <c r="E32" s="139">
        <f>'인원 입력 기능'!J31</f>
        <v>4683</v>
      </c>
      <c r="F32" s="190">
        <f t="shared" si="1"/>
        <v>1.0916949128835386E-2</v>
      </c>
      <c r="G32" s="180">
        <f t="shared" si="4"/>
        <v>114413</v>
      </c>
      <c r="H32" s="197">
        <f t="shared" si="2"/>
        <v>0.26671810819505509</v>
      </c>
      <c r="I32" s="117"/>
      <c r="K32" s="152"/>
    </row>
    <row r="33" spans="1:11" s="119" customFormat="1" ht="25" customHeight="1">
      <c r="A33" s="117"/>
      <c r="B33" s="137">
        <f>'인원 입력 기능'!G32</f>
        <v>116</v>
      </c>
      <c r="C33" s="179">
        <f t="shared" si="0"/>
        <v>4</v>
      </c>
      <c r="D33" s="138">
        <f t="shared" si="3"/>
        <v>73</v>
      </c>
      <c r="E33" s="139">
        <f>'인원 입력 기능'!J32</f>
        <v>4299</v>
      </c>
      <c r="F33" s="190">
        <f t="shared" si="1"/>
        <v>1.0021773287393407E-2</v>
      </c>
      <c r="G33" s="180">
        <f t="shared" si="4"/>
        <v>118712</v>
      </c>
      <c r="H33" s="197">
        <f t="shared" si="2"/>
        <v>0.27673988148244849</v>
      </c>
      <c r="I33" s="117"/>
      <c r="K33" s="152"/>
    </row>
    <row r="34" spans="1:11" s="119" customFormat="1" ht="25" customHeight="1">
      <c r="A34" s="117"/>
      <c r="B34" s="137">
        <f>'인원 입력 기능'!G33</f>
        <v>115</v>
      </c>
      <c r="C34" s="179">
        <f t="shared" si="0"/>
        <v>4</v>
      </c>
      <c r="D34" s="138">
        <f t="shared" si="3"/>
        <v>71</v>
      </c>
      <c r="E34" s="139">
        <f>'인원 입력 기능'!J33</f>
        <v>9340</v>
      </c>
      <c r="F34" s="190">
        <f t="shared" si="1"/>
        <v>2.1773287393406469E-2</v>
      </c>
      <c r="G34" s="180">
        <f t="shared" si="4"/>
        <v>128052</v>
      </c>
      <c r="H34" s="197">
        <f t="shared" si="2"/>
        <v>0.29851316887585494</v>
      </c>
      <c r="I34" s="117"/>
      <c r="K34" s="152"/>
    </row>
    <row r="35" spans="1:11" s="119" customFormat="1" ht="25" customHeight="1">
      <c r="A35" s="117"/>
      <c r="B35" s="137">
        <f>'인원 입력 기능'!G34</f>
        <v>114</v>
      </c>
      <c r="C35" s="179">
        <f t="shared" si="0"/>
        <v>4</v>
      </c>
      <c r="D35" s="138">
        <f t="shared" si="3"/>
        <v>70</v>
      </c>
      <c r="E35" s="139">
        <f>'인원 입력 기능'!J34</f>
        <v>4797</v>
      </c>
      <c r="F35" s="190">
        <f t="shared" si="1"/>
        <v>1.1182704456763472E-2</v>
      </c>
      <c r="G35" s="180">
        <f t="shared" si="4"/>
        <v>132849</v>
      </c>
      <c r="H35" s="197">
        <f t="shared" si="2"/>
        <v>0.30969587333261844</v>
      </c>
      <c r="I35" s="117"/>
      <c r="K35" s="152"/>
    </row>
    <row r="36" spans="1:11" s="119" customFormat="1" ht="25" customHeight="1">
      <c r="A36" s="117"/>
      <c r="B36" s="137">
        <f>'인원 입력 기능'!G35</f>
        <v>113</v>
      </c>
      <c r="C36" s="179">
        <f t="shared" si="0"/>
        <v>4</v>
      </c>
      <c r="D36" s="138">
        <f t="shared" si="3"/>
        <v>69</v>
      </c>
      <c r="E36" s="139">
        <f>'인원 입력 기능'!J35</f>
        <v>4250</v>
      </c>
      <c r="F36" s="190">
        <f t="shared" si="1"/>
        <v>9.9075451201260708E-3</v>
      </c>
      <c r="G36" s="180">
        <f t="shared" si="4"/>
        <v>137099</v>
      </c>
      <c r="H36" s="197">
        <f t="shared" si="2"/>
        <v>0.31960341845274448</v>
      </c>
      <c r="I36" s="117"/>
      <c r="K36" s="152"/>
    </row>
    <row r="37" spans="1:11" s="119" customFormat="1" ht="25" customHeight="1">
      <c r="A37" s="117"/>
      <c r="B37" s="137">
        <f>'인원 입력 기능'!G36</f>
        <v>112</v>
      </c>
      <c r="C37" s="179">
        <f t="shared" si="0"/>
        <v>4</v>
      </c>
      <c r="D37" s="138">
        <f t="shared" si="3"/>
        <v>67</v>
      </c>
      <c r="E37" s="139">
        <f>'인원 입력 기능'!J36</f>
        <v>7084</v>
      </c>
      <c r="F37" s="190">
        <f t="shared" si="1"/>
        <v>1.6514129324934842E-2</v>
      </c>
      <c r="G37" s="180">
        <f t="shared" si="4"/>
        <v>144183</v>
      </c>
      <c r="H37" s="197">
        <f t="shared" si="2"/>
        <v>0.33611754777767933</v>
      </c>
      <c r="I37" s="117"/>
      <c r="K37" s="152"/>
    </row>
    <row r="38" spans="1:11" s="119" customFormat="1" ht="25" customHeight="1">
      <c r="A38" s="117"/>
      <c r="B38" s="137">
        <f>'인원 입력 기능'!G37</f>
        <v>111</v>
      </c>
      <c r="C38" s="179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138">
        <f t="shared" si="3"/>
        <v>66</v>
      </c>
      <c r="E38" s="139">
        <f>'인원 입력 기능'!J37</f>
        <v>6157</v>
      </c>
      <c r="F38" s="190">
        <f t="shared" si="1"/>
        <v>1.4353118895203815E-2</v>
      </c>
      <c r="G38" s="180">
        <f t="shared" si="4"/>
        <v>150340</v>
      </c>
      <c r="H38" s="197">
        <f t="shared" si="2"/>
        <v>0.35047066667288318</v>
      </c>
      <c r="I38" s="117"/>
      <c r="K38" s="152"/>
    </row>
    <row r="39" spans="1:11" s="119" customFormat="1" ht="25" customHeight="1">
      <c r="A39" s="117"/>
      <c r="B39" s="137">
        <f>'인원 입력 기능'!G38</f>
        <v>110</v>
      </c>
      <c r="C39" s="179">
        <f t="shared" si="5"/>
        <v>4</v>
      </c>
      <c r="D39" s="138">
        <f t="shared" si="3"/>
        <v>64</v>
      </c>
      <c r="E39" s="139">
        <f>'인원 입력 기능'!J38</f>
        <v>4886</v>
      </c>
      <c r="F39" s="190">
        <f t="shared" si="1"/>
        <v>1.1390180107514348E-2</v>
      </c>
      <c r="G39" s="180">
        <f t="shared" si="4"/>
        <v>155226</v>
      </c>
      <c r="H39" s="197">
        <f t="shared" si="2"/>
        <v>0.36186084678039754</v>
      </c>
      <c r="I39" s="117"/>
      <c r="K39" s="152"/>
    </row>
    <row r="40" spans="1:11" s="119" customFormat="1" ht="25" customHeight="1">
      <c r="A40" s="117"/>
      <c r="B40" s="137">
        <f>'인원 입력 기능'!G39</f>
        <v>109</v>
      </c>
      <c r="C40" s="179">
        <f t="shared" si="5"/>
        <v>4</v>
      </c>
      <c r="D40" s="138">
        <f t="shared" si="3"/>
        <v>63</v>
      </c>
      <c r="E40" s="139">
        <f>'인원 입력 기능'!J39</f>
        <v>5448</v>
      </c>
      <c r="F40" s="190">
        <f t="shared" si="1"/>
        <v>1.2700307250458079E-2</v>
      </c>
      <c r="G40" s="180">
        <f t="shared" si="4"/>
        <v>160674</v>
      </c>
      <c r="H40" s="197">
        <f t="shared" si="2"/>
        <v>0.3745611540308556</v>
      </c>
      <c r="I40" s="117"/>
      <c r="K40" s="152"/>
    </row>
    <row r="41" spans="1:11" s="119" customFormat="1" ht="25" customHeight="1">
      <c r="A41" s="117"/>
      <c r="B41" s="137">
        <f>'인원 입력 기능'!G40</f>
        <v>108</v>
      </c>
      <c r="C41" s="179">
        <f t="shared" si="5"/>
        <v>4</v>
      </c>
      <c r="D41" s="138">
        <f t="shared" si="3"/>
        <v>62</v>
      </c>
      <c r="E41" s="139">
        <f>'인원 입력 기능'!J40</f>
        <v>5664</v>
      </c>
      <c r="F41" s="190">
        <f t="shared" si="1"/>
        <v>1.3203843661269192E-2</v>
      </c>
      <c r="G41" s="180">
        <f t="shared" si="4"/>
        <v>166338</v>
      </c>
      <c r="H41" s="197">
        <f t="shared" si="2"/>
        <v>0.3877649976921248</v>
      </c>
      <c r="I41" s="117"/>
      <c r="K41" s="152"/>
    </row>
    <row r="42" spans="1:11" s="119" customFormat="1" ht="25" customHeight="1">
      <c r="A42" s="117"/>
      <c r="B42" s="137">
        <f>'인원 입력 기능'!G41</f>
        <v>107</v>
      </c>
      <c r="C42" s="179">
        <f t="shared" si="5"/>
        <v>4</v>
      </c>
      <c r="D42" s="138">
        <f t="shared" si="3"/>
        <v>61</v>
      </c>
      <c r="E42" s="139">
        <f>'인원 입력 기능'!J41</f>
        <v>5912</v>
      </c>
      <c r="F42" s="190">
        <f t="shared" si="1"/>
        <v>1.3781978058867137E-2</v>
      </c>
      <c r="G42" s="180">
        <f t="shared" si="4"/>
        <v>172250</v>
      </c>
      <c r="H42" s="197">
        <f t="shared" si="2"/>
        <v>0.40154697575099191</v>
      </c>
      <c r="I42" s="117"/>
      <c r="K42" s="152"/>
    </row>
    <row r="43" spans="1:11" s="119" customFormat="1" ht="25" customHeight="1">
      <c r="A43" s="117"/>
      <c r="B43" s="137">
        <f>'인원 입력 기능'!G42</f>
        <v>106</v>
      </c>
      <c r="C43" s="179">
        <f t="shared" si="5"/>
        <v>5</v>
      </c>
      <c r="D43" s="138">
        <f t="shared" si="3"/>
        <v>59</v>
      </c>
      <c r="E43" s="139">
        <f>'인원 입력 기능'!J42</f>
        <v>4543</v>
      </c>
      <c r="F43" s="190">
        <f t="shared" si="1"/>
        <v>1.0590582936642997E-2</v>
      </c>
      <c r="G43" s="180">
        <f t="shared" si="4"/>
        <v>176793</v>
      </c>
      <c r="H43" s="197">
        <f t="shared" si="2"/>
        <v>0.41213755868763491</v>
      </c>
      <c r="I43" s="117"/>
      <c r="K43" s="152"/>
    </row>
    <row r="44" spans="1:11" s="119" customFormat="1" ht="25" customHeight="1">
      <c r="A44" s="117"/>
      <c r="B44" s="137">
        <f>'인원 입력 기능'!G43</f>
        <v>105</v>
      </c>
      <c r="C44" s="179">
        <f t="shared" si="5"/>
        <v>5</v>
      </c>
      <c r="D44" s="138">
        <f t="shared" si="3"/>
        <v>58</v>
      </c>
      <c r="E44" s="139">
        <f>'인원 입력 기능'!J43</f>
        <v>5566</v>
      </c>
      <c r="F44" s="190">
        <f t="shared" si="1"/>
        <v>1.2975387326734519E-2</v>
      </c>
      <c r="G44" s="180">
        <f t="shared" si="4"/>
        <v>182359</v>
      </c>
      <c r="H44" s="197">
        <f t="shared" si="2"/>
        <v>0.42511294601436944</v>
      </c>
      <c r="I44" s="117"/>
      <c r="K44" s="152"/>
    </row>
    <row r="45" spans="1:11" s="119" customFormat="1" ht="25" customHeight="1">
      <c r="A45" s="117"/>
      <c r="B45" s="137">
        <f>'인원 입력 기능'!G44</f>
        <v>104</v>
      </c>
      <c r="C45" s="179">
        <f t="shared" si="5"/>
        <v>5</v>
      </c>
      <c r="D45" s="138">
        <f t="shared" si="3"/>
        <v>57</v>
      </c>
      <c r="E45" s="139">
        <f>'인원 입력 기능'!J44</f>
        <v>4638</v>
      </c>
      <c r="F45" s="190">
        <f t="shared" si="1"/>
        <v>1.0812045709916404E-2</v>
      </c>
      <c r="G45" s="180">
        <f t="shared" si="4"/>
        <v>186997</v>
      </c>
      <c r="H45" s="197">
        <f t="shared" si="2"/>
        <v>0.43592499172428584</v>
      </c>
      <c r="I45" s="117"/>
      <c r="K45" s="152"/>
    </row>
    <row r="46" spans="1:11" s="119" customFormat="1" ht="25" customHeight="1">
      <c r="A46" s="117"/>
      <c r="B46" s="137">
        <f>'인원 입력 기능'!G45</f>
        <v>103</v>
      </c>
      <c r="C46" s="179">
        <f t="shared" si="5"/>
        <v>5</v>
      </c>
      <c r="D46" s="138">
        <f t="shared" si="3"/>
        <v>56</v>
      </c>
      <c r="E46" s="139">
        <f>'인원 입력 기능'!J45</f>
        <v>6136</v>
      </c>
      <c r="F46" s="190">
        <f t="shared" si="1"/>
        <v>1.4304163966374957E-2</v>
      </c>
      <c r="G46" s="180">
        <f t="shared" si="4"/>
        <v>193133</v>
      </c>
      <c r="H46" s="197">
        <f t="shared" si="2"/>
        <v>0.4502291556906608</v>
      </c>
      <c r="I46" s="117"/>
      <c r="K46" s="152"/>
    </row>
    <row r="47" spans="1:11" s="119" customFormat="1" ht="25" customHeight="1">
      <c r="A47" s="117"/>
      <c r="B47" s="137">
        <f>'인원 입력 기능'!G46</f>
        <v>102</v>
      </c>
      <c r="C47" s="179">
        <f t="shared" si="5"/>
        <v>5</v>
      </c>
      <c r="D47" s="138">
        <f t="shared" si="3"/>
        <v>54</v>
      </c>
      <c r="E47" s="139">
        <f>'인원 입력 기능'!J46</f>
        <v>4997</v>
      </c>
      <c r="F47" s="190">
        <f t="shared" si="1"/>
        <v>1.1648941874181171E-2</v>
      </c>
      <c r="G47" s="180">
        <f t="shared" si="4"/>
        <v>198130</v>
      </c>
      <c r="H47" s="197">
        <f t="shared" si="2"/>
        <v>0.46187809756484199</v>
      </c>
      <c r="I47" s="117"/>
      <c r="K47" s="152"/>
    </row>
    <row r="48" spans="1:11" s="119" customFormat="1" ht="25" customHeight="1">
      <c r="A48" s="117"/>
      <c r="B48" s="137">
        <f>'인원 입력 기능'!G47</f>
        <v>101</v>
      </c>
      <c r="C48" s="179">
        <f t="shared" si="5"/>
        <v>5</v>
      </c>
      <c r="D48" s="138">
        <f t="shared" si="3"/>
        <v>53</v>
      </c>
      <c r="E48" s="139">
        <f>'인원 입력 기능'!J47</f>
        <v>5715</v>
      </c>
      <c r="F48" s="190">
        <f t="shared" si="1"/>
        <v>1.3322734202710705E-2</v>
      </c>
      <c r="G48" s="180">
        <f t="shared" si="4"/>
        <v>203845</v>
      </c>
      <c r="H48" s="197">
        <f t="shared" si="2"/>
        <v>0.47520083176755268</v>
      </c>
      <c r="I48" s="117"/>
      <c r="K48" s="152"/>
    </row>
    <row r="49" spans="1:11" s="119" customFormat="1" ht="25" customHeight="1">
      <c r="A49" s="117"/>
      <c r="B49" s="137">
        <f>'인원 입력 기능'!G48</f>
        <v>100</v>
      </c>
      <c r="C49" s="179">
        <f t="shared" si="5"/>
        <v>5</v>
      </c>
      <c r="D49" s="138">
        <f t="shared" si="3"/>
        <v>52</v>
      </c>
      <c r="E49" s="139">
        <f>'인원 입력 기능'!J48</f>
        <v>5966</v>
      </c>
      <c r="F49" s="190">
        <f t="shared" si="1"/>
        <v>1.3907862161569915E-2</v>
      </c>
      <c r="G49" s="180">
        <f t="shared" si="4"/>
        <v>209811</v>
      </c>
      <c r="H49" s="197">
        <f t="shared" si="2"/>
        <v>0.4891086939291226</v>
      </c>
      <c r="I49" s="117"/>
      <c r="K49" s="152"/>
    </row>
    <row r="50" spans="1:11" s="119" customFormat="1" ht="25" customHeight="1">
      <c r="A50" s="117"/>
      <c r="B50" s="137">
        <f>'인원 입력 기능'!G49</f>
        <v>99</v>
      </c>
      <c r="C50" s="179">
        <f t="shared" si="5"/>
        <v>5</v>
      </c>
      <c r="D50" s="138">
        <f t="shared" si="3"/>
        <v>50</v>
      </c>
      <c r="E50" s="139">
        <f>'인원 입력 기능'!J49</f>
        <v>5749</v>
      </c>
      <c r="F50" s="190">
        <f t="shared" si="1"/>
        <v>1.3401994563671712E-2</v>
      </c>
      <c r="G50" s="180">
        <f t="shared" si="4"/>
        <v>215560</v>
      </c>
      <c r="H50" s="197">
        <f t="shared" si="2"/>
        <v>0.50251068849279434</v>
      </c>
      <c r="I50" s="117"/>
      <c r="K50" s="152"/>
    </row>
    <row r="51" spans="1:11" s="119" customFormat="1" ht="25" customHeight="1">
      <c r="A51" s="117"/>
      <c r="B51" s="137">
        <f>'인원 입력 기능'!G50</f>
        <v>98</v>
      </c>
      <c r="C51" s="179">
        <f t="shared" si="5"/>
        <v>5</v>
      </c>
      <c r="D51" s="138">
        <f t="shared" si="3"/>
        <v>49</v>
      </c>
      <c r="E51" s="139">
        <f>'인원 입력 기능'!J50</f>
        <v>6251</v>
      </c>
      <c r="F51" s="190">
        <f t="shared" si="1"/>
        <v>1.4572250481390133E-2</v>
      </c>
      <c r="G51" s="180">
        <f t="shared" si="4"/>
        <v>221811</v>
      </c>
      <c r="H51" s="197">
        <f t="shared" si="2"/>
        <v>0.51708293897418445</v>
      </c>
      <c r="I51" s="117"/>
      <c r="K51" s="152"/>
    </row>
    <row r="52" spans="1:11" s="119" customFormat="1" ht="25" customHeight="1">
      <c r="A52" s="117"/>
      <c r="B52" s="137">
        <f>'인원 입력 기능'!G51</f>
        <v>97</v>
      </c>
      <c r="C52" s="179">
        <f t="shared" si="5"/>
        <v>5</v>
      </c>
      <c r="D52" s="138">
        <f t="shared" si="3"/>
        <v>48</v>
      </c>
      <c r="E52" s="139">
        <f>'인원 입력 기능'!J51</f>
        <v>5077</v>
      </c>
      <c r="F52" s="190">
        <f t="shared" si="1"/>
        <v>1.183543684114825E-2</v>
      </c>
      <c r="G52" s="180">
        <f t="shared" si="4"/>
        <v>226888</v>
      </c>
      <c r="H52" s="197">
        <f t="shared" si="2"/>
        <v>0.52891837581533263</v>
      </c>
      <c r="I52" s="117"/>
      <c r="K52" s="152"/>
    </row>
    <row r="53" spans="1:11" s="119" customFormat="1" ht="25" customHeight="1">
      <c r="A53" s="117"/>
      <c r="B53" s="137">
        <f>'인원 입력 기능'!G52</f>
        <v>96</v>
      </c>
      <c r="C53" s="179">
        <f t="shared" si="5"/>
        <v>5</v>
      </c>
      <c r="D53" s="138">
        <f t="shared" si="3"/>
        <v>46</v>
      </c>
      <c r="E53" s="139">
        <f>'인원 입력 기능'!J52</f>
        <v>6734</v>
      </c>
      <c r="F53" s="190">
        <f t="shared" si="1"/>
        <v>1.5698213844453874E-2</v>
      </c>
      <c r="G53" s="180">
        <f t="shared" si="4"/>
        <v>233622</v>
      </c>
      <c r="H53" s="197">
        <f t="shared" si="2"/>
        <v>0.54461658965978654</v>
      </c>
      <c r="I53" s="117"/>
      <c r="K53" s="152"/>
    </row>
    <row r="54" spans="1:11" s="119" customFormat="1" ht="25" customHeight="1">
      <c r="A54" s="117"/>
      <c r="B54" s="137">
        <f>'인원 입력 기능'!G53</f>
        <v>95</v>
      </c>
      <c r="C54" s="179">
        <f t="shared" si="5"/>
        <v>5</v>
      </c>
      <c r="D54" s="138">
        <f t="shared" si="3"/>
        <v>45</v>
      </c>
      <c r="E54" s="139">
        <f>'인원 입력 기능'!J53</f>
        <v>5200</v>
      </c>
      <c r="F54" s="190">
        <f t="shared" si="1"/>
        <v>1.2122172852860134E-2</v>
      </c>
      <c r="G54" s="180">
        <f t="shared" si="4"/>
        <v>238822</v>
      </c>
      <c r="H54" s="197">
        <f t="shared" si="2"/>
        <v>0.55673876251264665</v>
      </c>
      <c r="I54" s="117"/>
      <c r="K54" s="152"/>
    </row>
    <row r="55" spans="1:11" s="119" customFormat="1" ht="25" customHeight="1">
      <c r="A55" s="117"/>
      <c r="B55" s="137">
        <f>'인원 입력 기능'!G54</f>
        <v>94</v>
      </c>
      <c r="C55" s="179">
        <f t="shared" si="5"/>
        <v>5</v>
      </c>
      <c r="D55" s="138">
        <f t="shared" si="3"/>
        <v>44</v>
      </c>
      <c r="E55" s="139">
        <f>'인원 입력 기능'!J54</f>
        <v>5741</v>
      </c>
      <c r="F55" s="190">
        <f t="shared" si="1"/>
        <v>1.3383345066975005E-2</v>
      </c>
      <c r="G55" s="180">
        <f t="shared" si="4"/>
        <v>244563</v>
      </c>
      <c r="H55" s="197">
        <f t="shared" si="2"/>
        <v>0.57012210757962167</v>
      </c>
      <c r="I55" s="117"/>
      <c r="K55" s="152"/>
    </row>
    <row r="56" spans="1:11" s="119" customFormat="1" ht="25" customHeight="1">
      <c r="A56" s="117"/>
      <c r="B56" s="137">
        <f>'인원 입력 기능'!G55</f>
        <v>93</v>
      </c>
      <c r="C56" s="179">
        <f t="shared" si="5"/>
        <v>5</v>
      </c>
      <c r="D56" s="138">
        <f t="shared" si="3"/>
        <v>42</v>
      </c>
      <c r="E56" s="139">
        <f>'인원 입력 기능'!J55</f>
        <v>4677</v>
      </c>
      <c r="F56" s="190">
        <f t="shared" si="1"/>
        <v>1.0902962006312855E-2</v>
      </c>
      <c r="G56" s="180">
        <f t="shared" si="4"/>
        <v>249240</v>
      </c>
      <c r="H56" s="197">
        <f t="shared" si="2"/>
        <v>0.58102506958593458</v>
      </c>
      <c r="I56" s="117"/>
      <c r="K56" s="152"/>
    </row>
    <row r="57" spans="1:11" s="119" customFormat="1" ht="25" customHeight="1">
      <c r="A57" s="117"/>
      <c r="B57" s="137">
        <f>'인원 입력 기능'!G56</f>
        <v>92</v>
      </c>
      <c r="C57" s="179">
        <f t="shared" si="5"/>
        <v>5</v>
      </c>
      <c r="D57" s="138">
        <f t="shared" si="3"/>
        <v>41</v>
      </c>
      <c r="E57" s="139">
        <f>'인원 입력 기능'!J56</f>
        <v>6950</v>
      </c>
      <c r="F57" s="190">
        <f t="shared" si="1"/>
        <v>1.6201750255264987E-2</v>
      </c>
      <c r="G57" s="180">
        <f t="shared" si="4"/>
        <v>256190</v>
      </c>
      <c r="H57" s="197">
        <f t="shared" si="2"/>
        <v>0.59722681984119952</v>
      </c>
      <c r="I57" s="117"/>
      <c r="K57" s="152"/>
    </row>
    <row r="58" spans="1:11" s="119" customFormat="1" ht="25" customHeight="1">
      <c r="A58" s="117"/>
      <c r="B58" s="137">
        <f>'인원 입력 기능'!G57</f>
        <v>91</v>
      </c>
      <c r="C58" s="179">
        <f t="shared" si="5"/>
        <v>5</v>
      </c>
      <c r="D58" s="138">
        <f t="shared" si="3"/>
        <v>40</v>
      </c>
      <c r="E58" s="139">
        <f>'인원 입력 기능'!J57</f>
        <v>5660</v>
      </c>
      <c r="F58" s="190">
        <f t="shared" si="1"/>
        <v>1.3194518912920837E-2</v>
      </c>
      <c r="G58" s="180">
        <f t="shared" si="4"/>
        <v>261850</v>
      </c>
      <c r="H58" s="197">
        <f t="shared" si="2"/>
        <v>0.61042133875412041</v>
      </c>
      <c r="I58" s="117"/>
      <c r="K58" s="152"/>
    </row>
    <row r="59" spans="1:11" s="119" customFormat="1" ht="25" customHeight="1">
      <c r="A59" s="117"/>
      <c r="B59" s="137">
        <f>'인원 입력 기능'!G58</f>
        <v>90</v>
      </c>
      <c r="C59" s="179">
        <f t="shared" si="5"/>
        <v>6</v>
      </c>
      <c r="D59" s="138">
        <f t="shared" si="3"/>
        <v>38</v>
      </c>
      <c r="E59" s="139">
        <f>'인원 입력 기능'!J58</f>
        <v>5061</v>
      </c>
      <c r="F59" s="190">
        <f t="shared" si="1"/>
        <v>1.1798137847754834E-2</v>
      </c>
      <c r="G59" s="180">
        <f t="shared" si="4"/>
        <v>266911</v>
      </c>
      <c r="H59" s="197">
        <f t="shared" si="2"/>
        <v>0.62221947660187515</v>
      </c>
      <c r="I59" s="117"/>
      <c r="K59" s="152"/>
    </row>
    <row r="60" spans="1:11" s="119" customFormat="1" ht="25" customHeight="1">
      <c r="A60" s="117"/>
      <c r="B60" s="137">
        <f>'인원 입력 기능'!G59</f>
        <v>89</v>
      </c>
      <c r="C60" s="179">
        <f t="shared" si="5"/>
        <v>6</v>
      </c>
      <c r="D60" s="138">
        <f t="shared" si="3"/>
        <v>37</v>
      </c>
      <c r="E60" s="139">
        <f>'인원 입력 기능'!J59</f>
        <v>4769</v>
      </c>
      <c r="F60" s="190">
        <f t="shared" si="1"/>
        <v>1.1117431218324996E-2</v>
      </c>
      <c r="G60" s="180">
        <f t="shared" si="4"/>
        <v>271680</v>
      </c>
      <c r="H60" s="197">
        <f t="shared" si="2"/>
        <v>0.63333690782020025</v>
      </c>
      <c r="I60" s="117"/>
      <c r="K60" s="152"/>
    </row>
    <row r="61" spans="1:11" s="119" customFormat="1" ht="25" customHeight="1">
      <c r="A61" s="117"/>
      <c r="B61" s="137">
        <f>'인원 입력 기능'!G60</f>
        <v>88</v>
      </c>
      <c r="C61" s="179">
        <f t="shared" si="5"/>
        <v>6</v>
      </c>
      <c r="D61" s="138">
        <f t="shared" si="3"/>
        <v>36</v>
      </c>
      <c r="E61" s="139">
        <f>'인원 입력 기능'!J60</f>
        <v>6699</v>
      </c>
      <c r="F61" s="190">
        <f t="shared" si="1"/>
        <v>1.5616622296405775E-2</v>
      </c>
      <c r="G61" s="180">
        <f t="shared" si="4"/>
        <v>278379</v>
      </c>
      <c r="H61" s="197">
        <f t="shared" si="2"/>
        <v>0.64895353011660595</v>
      </c>
      <c r="I61" s="117"/>
      <c r="K61" s="152"/>
    </row>
    <row r="62" spans="1:11" s="119" customFormat="1" ht="25" customHeight="1">
      <c r="A62" s="117"/>
      <c r="B62" s="137">
        <f>'인원 입력 기능'!G61</f>
        <v>87</v>
      </c>
      <c r="C62" s="179">
        <f t="shared" si="5"/>
        <v>6</v>
      </c>
      <c r="D62" s="138">
        <f t="shared" si="3"/>
        <v>34</v>
      </c>
      <c r="E62" s="139">
        <f>'인원 입력 기능'!J61</f>
        <v>5728</v>
      </c>
      <c r="F62" s="190">
        <f t="shared" si="1"/>
        <v>1.3353039634842854E-2</v>
      </c>
      <c r="G62" s="180">
        <f t="shared" si="4"/>
        <v>284107</v>
      </c>
      <c r="H62" s="197">
        <f t="shared" si="2"/>
        <v>0.66230656975144886</v>
      </c>
      <c r="I62" s="117"/>
      <c r="K62" s="152"/>
    </row>
    <row r="63" spans="1:11" s="119" customFormat="1" ht="25" customHeight="1">
      <c r="A63" s="117"/>
      <c r="B63" s="137">
        <f>'인원 입력 기능'!G62</f>
        <v>86</v>
      </c>
      <c r="C63" s="179">
        <f t="shared" si="5"/>
        <v>6</v>
      </c>
      <c r="D63" s="138">
        <f t="shared" si="3"/>
        <v>33</v>
      </c>
      <c r="E63" s="139">
        <f>'인원 입력 기능'!J62</f>
        <v>4712</v>
      </c>
      <c r="F63" s="190">
        <f t="shared" si="1"/>
        <v>1.0984553554360952E-2</v>
      </c>
      <c r="G63" s="180">
        <f t="shared" si="4"/>
        <v>288819</v>
      </c>
      <c r="H63" s="197">
        <f t="shared" si="2"/>
        <v>0.67329112330580976</v>
      </c>
      <c r="I63" s="117"/>
      <c r="K63" s="152"/>
    </row>
    <row r="64" spans="1:11" s="119" customFormat="1" ht="25" customHeight="1">
      <c r="A64" s="117"/>
      <c r="B64" s="137">
        <f>'인원 입력 기능'!G63</f>
        <v>85</v>
      </c>
      <c r="C64" s="179">
        <f t="shared" si="5"/>
        <v>6</v>
      </c>
      <c r="D64" s="138">
        <f t="shared" si="3"/>
        <v>32</v>
      </c>
      <c r="E64" s="139">
        <f>'인원 입력 기능'!J63</f>
        <v>6291</v>
      </c>
      <c r="F64" s="190">
        <f t="shared" si="1"/>
        <v>1.4665497964873674E-2</v>
      </c>
      <c r="G64" s="180">
        <f t="shared" si="4"/>
        <v>295110</v>
      </c>
      <c r="H64" s="197">
        <f t="shared" si="2"/>
        <v>0.68795662127068347</v>
      </c>
      <c r="I64" s="117"/>
      <c r="K64" s="152"/>
    </row>
    <row r="65" spans="1:11" s="119" customFormat="1" ht="25" customHeight="1">
      <c r="A65" s="117"/>
      <c r="B65" s="137">
        <f>'인원 입력 기능'!G64</f>
        <v>84</v>
      </c>
      <c r="C65" s="179">
        <f t="shared" si="5"/>
        <v>6</v>
      </c>
      <c r="D65" s="138">
        <f t="shared" si="3"/>
        <v>30</v>
      </c>
      <c r="E65" s="139">
        <f>'인원 입력 기능'!J64</f>
        <v>7252</v>
      </c>
      <c r="F65" s="190">
        <f t="shared" si="1"/>
        <v>1.6905768755565709E-2</v>
      </c>
      <c r="G65" s="180">
        <f t="shared" si="4"/>
        <v>302362</v>
      </c>
      <c r="H65" s="197">
        <f t="shared" si="2"/>
        <v>0.70486239002624917</v>
      </c>
      <c r="I65" s="117"/>
      <c r="K65" s="152"/>
    </row>
    <row r="66" spans="1:11" s="119" customFormat="1" ht="25" customHeight="1">
      <c r="A66" s="117"/>
      <c r="B66" s="137">
        <f>'인원 입력 기능'!G65</f>
        <v>83</v>
      </c>
      <c r="C66" s="179">
        <f t="shared" si="5"/>
        <v>6</v>
      </c>
      <c r="D66" s="138">
        <f t="shared" si="3"/>
        <v>29</v>
      </c>
      <c r="E66" s="139">
        <f>'인원 입력 기능'!J65</f>
        <v>6521</v>
      </c>
      <c r="F66" s="190">
        <f t="shared" si="1"/>
        <v>1.5201670994904024E-2</v>
      </c>
      <c r="G66" s="180">
        <f t="shared" si="4"/>
        <v>308883</v>
      </c>
      <c r="H66" s="197">
        <f t="shared" si="2"/>
        <v>0.72006406102115317</v>
      </c>
      <c r="I66" s="117"/>
      <c r="K66" s="152"/>
    </row>
    <row r="67" spans="1:11" s="119" customFormat="1" ht="25" customHeight="1">
      <c r="A67" s="117"/>
      <c r="B67" s="137">
        <f>'인원 입력 기능'!G66</f>
        <v>82</v>
      </c>
      <c r="C67" s="179">
        <f t="shared" si="5"/>
        <v>6</v>
      </c>
      <c r="D67" s="138">
        <f t="shared" si="3"/>
        <v>27</v>
      </c>
      <c r="E67" s="139">
        <f>'인원 입력 기능'!J66</f>
        <v>5824</v>
      </c>
      <c r="F67" s="190">
        <f t="shared" si="1"/>
        <v>1.357683359520335E-2</v>
      </c>
      <c r="G67" s="180">
        <f t="shared" si="4"/>
        <v>314707</v>
      </c>
      <c r="H67" s="197">
        <f t="shared" si="2"/>
        <v>0.73364089461635651</v>
      </c>
      <c r="I67" s="117"/>
      <c r="K67" s="152"/>
    </row>
    <row r="68" spans="1:11" s="119" customFormat="1" ht="25" customHeight="1">
      <c r="A68" s="117"/>
      <c r="B68" s="137">
        <f>'인원 입력 기능'!G67</f>
        <v>81</v>
      </c>
      <c r="C68" s="179">
        <f t="shared" si="5"/>
        <v>6</v>
      </c>
      <c r="D68" s="138">
        <f t="shared" si="3"/>
        <v>25</v>
      </c>
      <c r="E68" s="139">
        <f>'인원 입력 기능'!J67</f>
        <v>10437</v>
      </c>
      <c r="F68" s="190">
        <f t="shared" si="1"/>
        <v>2.433059962794254E-2</v>
      </c>
      <c r="G68" s="180">
        <f t="shared" si="4"/>
        <v>325144</v>
      </c>
      <c r="H68" s="197">
        <f t="shared" si="2"/>
        <v>0.7579714942442991</v>
      </c>
      <c r="I68" s="117"/>
      <c r="K68" s="152"/>
    </row>
    <row r="69" spans="1:11" s="119" customFormat="1" ht="25" customHeight="1">
      <c r="A69" s="117"/>
      <c r="B69" s="137">
        <f>'인원 입력 기능'!G68</f>
        <v>80</v>
      </c>
      <c r="C69" s="179">
        <f t="shared" si="5"/>
        <v>6</v>
      </c>
      <c r="D69" s="138">
        <f t="shared" si="3"/>
        <v>23</v>
      </c>
      <c r="E69" s="139">
        <f>'인원 입력 기능'!J68</f>
        <v>9778</v>
      </c>
      <c r="F69" s="190">
        <f t="shared" si="1"/>
        <v>2.279434733755123E-2</v>
      </c>
      <c r="G69" s="180">
        <f t="shared" si="4"/>
        <v>334922</v>
      </c>
      <c r="H69" s="197">
        <f t="shared" si="2"/>
        <v>0.78076584158185036</v>
      </c>
      <c r="I69" s="117"/>
      <c r="K69" s="152"/>
    </row>
    <row r="70" spans="1:11" s="119" customFormat="1" ht="25" customHeight="1">
      <c r="A70" s="117"/>
      <c r="B70" s="137">
        <f>'인원 입력 기능'!G69</f>
        <v>79</v>
      </c>
      <c r="C70" s="179">
        <f t="shared" ref="C70:C89" si="6">IF(ROUND(B70,0)&gt;=$M$6,1,IF(ROUND(B70,0)&gt;=$M$7,2,IF(ROUND(B70,0)&gt;=$M$8,3,IF(ROUND(B70,0)&gt;=$M$9,4,IF(ROUND(B70,0)&gt;=$M$10,5,IF(ROUND(B70,0)&gt;=$M$11,6,IF(ROUND(B70,0)&gt;=$M$12,7,IF(ROUND(B70,0)&gt;=$M$13,8,9))))))))</f>
        <v>7</v>
      </c>
      <c r="D70" s="138">
        <f t="shared" si="3"/>
        <v>21</v>
      </c>
      <c r="E70" s="139">
        <f>'인원 입력 기능'!J69</f>
        <v>8215</v>
      </c>
      <c r="F70" s="190">
        <f t="shared" si="1"/>
        <v>1.9150701920431921E-2</v>
      </c>
      <c r="G70" s="180">
        <f t="shared" si="4"/>
        <v>343137</v>
      </c>
      <c r="H70" s="197">
        <f t="shared" si="2"/>
        <v>0.79991654350228225</v>
      </c>
      <c r="I70" s="117"/>
      <c r="K70" s="152"/>
    </row>
    <row r="71" spans="1:11" s="119" customFormat="1" ht="25" customHeight="1">
      <c r="A71" s="117"/>
      <c r="B71" s="137">
        <f>'인원 입력 기능'!G70</f>
        <v>78</v>
      </c>
      <c r="C71" s="179">
        <f t="shared" si="6"/>
        <v>7</v>
      </c>
      <c r="D71" s="138">
        <f t="shared" si="3"/>
        <v>19</v>
      </c>
      <c r="E71" s="139">
        <f>'인원 입력 기능'!J70</f>
        <v>10703</v>
      </c>
      <c r="F71" s="190">
        <f t="shared" ref="F71:F105" si="7">E71/$H$2</f>
        <v>2.4950695393108079E-2</v>
      </c>
      <c r="G71" s="180">
        <f t="shared" si="4"/>
        <v>353840</v>
      </c>
      <c r="H71" s="197">
        <f t="shared" ref="H71:H105" si="8">G71/$H$2</f>
        <v>0.82486723889539026</v>
      </c>
      <c r="I71" s="117"/>
      <c r="K71" s="152"/>
    </row>
    <row r="72" spans="1:11" s="119" customFormat="1" ht="25" customHeight="1">
      <c r="A72" s="117"/>
      <c r="B72" s="137">
        <f>'인원 입력 기능'!G71</f>
        <v>77</v>
      </c>
      <c r="C72" s="179">
        <f t="shared" si="6"/>
        <v>7</v>
      </c>
      <c r="D72" s="138">
        <f t="shared" ref="D72:D105" si="9">ROUND(100*(1-(G71+G72)/2/$H$2),0)</f>
        <v>16</v>
      </c>
      <c r="E72" s="139">
        <f>'인원 입력 기능'!J71</f>
        <v>16216</v>
      </c>
      <c r="F72" s="190">
        <f t="shared" si="7"/>
        <v>3.7802529804226909E-2</v>
      </c>
      <c r="G72" s="180">
        <f t="shared" ref="G72:G80" si="10">E72+G71</f>
        <v>370056</v>
      </c>
      <c r="H72" s="197">
        <f t="shared" si="8"/>
        <v>0.8626697686996172</v>
      </c>
      <c r="I72" s="117"/>
      <c r="K72" s="152"/>
    </row>
    <row r="73" spans="1:11" s="119" customFormat="1" ht="25" customHeight="1">
      <c r="A73" s="117"/>
      <c r="B73" s="137">
        <f>'인원 입력 기능'!G72</f>
        <v>76</v>
      </c>
      <c r="C73" s="179">
        <f t="shared" si="6"/>
        <v>7</v>
      </c>
      <c r="D73" s="138">
        <f t="shared" si="9"/>
        <v>12</v>
      </c>
      <c r="E73" s="139">
        <f>'인원 입력 기능'!J72</f>
        <v>17574</v>
      </c>
      <c r="F73" s="190">
        <f t="shared" si="7"/>
        <v>4.0968281868493071E-2</v>
      </c>
      <c r="G73" s="180">
        <f t="shared" si="10"/>
        <v>387630</v>
      </c>
      <c r="H73" s="197">
        <f t="shared" si="8"/>
        <v>0.90363805056811031</v>
      </c>
      <c r="I73" s="117"/>
      <c r="K73" s="152"/>
    </row>
    <row r="74" spans="1:11" s="119" customFormat="1" ht="25" customHeight="1">
      <c r="A74" s="117"/>
      <c r="B74" s="137">
        <f>'인원 입력 기능'!G73</f>
        <v>75</v>
      </c>
      <c r="C74" s="179">
        <f t="shared" si="6"/>
        <v>8</v>
      </c>
      <c r="D74" s="138">
        <f t="shared" si="9"/>
        <v>9</v>
      </c>
      <c r="E74" s="139">
        <f>'인원 입력 기능'!J73</f>
        <v>6795</v>
      </c>
      <c r="F74" s="190">
        <f t="shared" si="7"/>
        <v>1.5840416256766271E-2</v>
      </c>
      <c r="G74" s="180">
        <f t="shared" si="10"/>
        <v>394425</v>
      </c>
      <c r="H74" s="197">
        <f t="shared" si="8"/>
        <v>0.91947846682487655</v>
      </c>
      <c r="I74" s="117"/>
      <c r="K74" s="152"/>
    </row>
    <row r="75" spans="1:11" s="119" customFormat="1" ht="25" customHeight="1">
      <c r="A75" s="117"/>
      <c r="B75" s="137">
        <f>'인원 입력 기능'!G74</f>
        <v>74</v>
      </c>
      <c r="C75" s="179">
        <f t="shared" si="6"/>
        <v>8</v>
      </c>
      <c r="D75" s="138">
        <f t="shared" si="9"/>
        <v>7</v>
      </c>
      <c r="E75" s="139">
        <f>'인원 입력 기능'!J74</f>
        <v>6186</v>
      </c>
      <c r="F75" s="190">
        <f t="shared" si="7"/>
        <v>1.4420723320729382E-2</v>
      </c>
      <c r="G75" s="180">
        <f t="shared" si="10"/>
        <v>400611</v>
      </c>
      <c r="H75" s="197">
        <f t="shared" si="8"/>
        <v>0.93389919014560596</v>
      </c>
      <c r="I75" s="117"/>
      <c r="K75" s="152"/>
    </row>
    <row r="76" spans="1:11" s="119" customFormat="1" ht="25" customHeight="1">
      <c r="A76" s="117"/>
      <c r="B76" s="137">
        <f>'인원 입력 기능'!G75</f>
        <v>73</v>
      </c>
      <c r="C76" s="179">
        <f t="shared" si="6"/>
        <v>8</v>
      </c>
      <c r="D76" s="138">
        <f t="shared" si="9"/>
        <v>5</v>
      </c>
      <c r="E76" s="139">
        <f>'인원 입력 기능'!J75</f>
        <v>11107</v>
      </c>
      <c r="F76" s="190">
        <f t="shared" si="7"/>
        <v>2.5892494976291827E-2</v>
      </c>
      <c r="G76" s="180">
        <f t="shared" si="10"/>
        <v>411718</v>
      </c>
      <c r="H76" s="197">
        <f t="shared" si="8"/>
        <v>0.95979168512189772</v>
      </c>
      <c r="I76" s="117"/>
      <c r="K76" s="152"/>
    </row>
    <row r="77" spans="1:11" s="119" customFormat="1" ht="25" customHeight="1">
      <c r="A77" s="117"/>
      <c r="B77" s="137">
        <f>'인원 입력 기능'!G76</f>
        <v>72</v>
      </c>
      <c r="C77" s="179">
        <f t="shared" si="6"/>
        <v>8</v>
      </c>
      <c r="D77" s="138">
        <f t="shared" si="9"/>
        <v>3</v>
      </c>
      <c r="E77" s="139">
        <f>'인원 입력 기능'!J76</f>
        <v>4540</v>
      </c>
      <c r="F77" s="190">
        <f t="shared" si="7"/>
        <v>1.0583589375381732E-2</v>
      </c>
      <c r="G77" s="180">
        <f t="shared" si="10"/>
        <v>416258</v>
      </c>
      <c r="H77" s="197">
        <f t="shared" si="8"/>
        <v>0.97037527449727945</v>
      </c>
      <c r="I77" s="117"/>
      <c r="K77" s="152"/>
    </row>
    <row r="78" spans="1:11" s="119" customFormat="1" ht="25" customHeight="1">
      <c r="A78" s="117"/>
      <c r="B78" s="137">
        <f>'인원 입력 기능'!G77</f>
        <v>71</v>
      </c>
      <c r="C78" s="179">
        <f t="shared" si="6"/>
        <v>9</v>
      </c>
      <c r="D78" s="138">
        <f t="shared" si="9"/>
        <v>3</v>
      </c>
      <c r="E78" s="139">
        <f>'인원 입력 기능'!J77</f>
        <v>3235</v>
      </c>
      <c r="F78" s="190">
        <f t="shared" si="7"/>
        <v>7.5413902267312564E-3</v>
      </c>
      <c r="G78" s="180">
        <f t="shared" si="10"/>
        <v>419493</v>
      </c>
      <c r="H78" s="197">
        <f t="shared" si="8"/>
        <v>0.97791666472401073</v>
      </c>
      <c r="I78" s="117"/>
      <c r="K78" s="152"/>
    </row>
    <row r="79" spans="1:11" s="119" customFormat="1" ht="25" customHeight="1">
      <c r="A79" s="117"/>
      <c r="B79" s="137">
        <f>'인원 입력 기능'!G78</f>
        <v>70</v>
      </c>
      <c r="C79" s="179">
        <f t="shared" si="6"/>
        <v>9</v>
      </c>
      <c r="D79" s="138">
        <f t="shared" si="9"/>
        <v>2</v>
      </c>
      <c r="E79" s="139">
        <f>'인원 입력 기능'!J78</f>
        <v>3302</v>
      </c>
      <c r="F79" s="190">
        <f t="shared" si="7"/>
        <v>7.6975797615661846E-3</v>
      </c>
      <c r="G79" s="180">
        <f t="shared" si="10"/>
        <v>422795</v>
      </c>
      <c r="H79" s="197">
        <f t="shared" si="8"/>
        <v>0.985614244485577</v>
      </c>
      <c r="I79" s="117"/>
      <c r="K79" s="152"/>
    </row>
    <row r="80" spans="1:11" s="119" customFormat="1" ht="25" customHeight="1">
      <c r="A80" s="117"/>
      <c r="B80" s="137">
        <f>'인원 입력 기능'!G79</f>
        <v>69</v>
      </c>
      <c r="C80" s="179">
        <f t="shared" si="6"/>
        <v>9</v>
      </c>
      <c r="D80" s="138">
        <f t="shared" si="9"/>
        <v>1</v>
      </c>
      <c r="E80" s="139">
        <f>'인원 입력 기능'!J79</f>
        <v>2453</v>
      </c>
      <c r="F80" s="190">
        <f t="shared" si="7"/>
        <v>5.7184019246280587E-3</v>
      </c>
      <c r="G80" s="180">
        <f t="shared" si="10"/>
        <v>425248</v>
      </c>
      <c r="H80" s="197">
        <f t="shared" si="8"/>
        <v>0.99133264641020502</v>
      </c>
      <c r="I80" s="117"/>
      <c r="K80" s="152"/>
    </row>
    <row r="81" spans="1:11" s="119" customFormat="1" ht="25" customHeight="1">
      <c r="A81" s="117"/>
      <c r="B81" s="137">
        <f>'인원 입력 기능'!G80</f>
        <v>68</v>
      </c>
      <c r="C81" s="179">
        <f t="shared" si="6"/>
        <v>9</v>
      </c>
      <c r="D81" s="138">
        <f t="shared" si="9"/>
        <v>1</v>
      </c>
      <c r="E81" s="139">
        <f>'인원 입력 기능'!J80</f>
        <v>1321</v>
      </c>
      <c r="F81" s="190">
        <f t="shared" si="7"/>
        <v>3.0794981420438918E-3</v>
      </c>
      <c r="G81" s="180">
        <f>E81+G80</f>
        <v>426569</v>
      </c>
      <c r="H81" s="197">
        <f t="shared" si="8"/>
        <v>0.99441214455224891</v>
      </c>
      <c r="I81" s="117"/>
      <c r="K81" s="152"/>
    </row>
    <row r="82" spans="1:11" s="119" customFormat="1" ht="25" customHeight="1">
      <c r="A82" s="117"/>
      <c r="B82" s="137">
        <f>'인원 입력 기능'!G81</f>
        <v>67</v>
      </c>
      <c r="C82" s="179">
        <f t="shared" si="6"/>
        <v>9</v>
      </c>
      <c r="D82" s="138">
        <f t="shared" si="9"/>
        <v>0</v>
      </c>
      <c r="E82" s="139">
        <f>'인원 입력 기능'!J81</f>
        <v>781</v>
      </c>
      <c r="F82" s="190">
        <f t="shared" si="7"/>
        <v>1.8206571150161084E-3</v>
      </c>
      <c r="G82" s="180">
        <f t="shared" ref="G82:G86" si="11">E82+G81</f>
        <v>427350</v>
      </c>
      <c r="H82" s="197">
        <f t="shared" si="8"/>
        <v>0.99623280166726502</v>
      </c>
      <c r="I82" s="117"/>
      <c r="K82" s="152"/>
    </row>
    <row r="83" spans="1:11" s="119" customFormat="1" ht="25" customHeight="1">
      <c r="A83" s="117"/>
      <c r="B83" s="137">
        <f>'인원 입력 기능'!G82</f>
        <v>66</v>
      </c>
      <c r="C83" s="179">
        <f t="shared" si="6"/>
        <v>9</v>
      </c>
      <c r="D83" s="138">
        <f t="shared" si="9"/>
        <v>0</v>
      </c>
      <c r="E83" s="139">
        <f>'인원 입력 기능'!J82</f>
        <v>1014</v>
      </c>
      <c r="F83" s="190">
        <f t="shared" si="7"/>
        <v>2.363823706307726E-3</v>
      </c>
      <c r="G83" s="180">
        <f t="shared" si="11"/>
        <v>428364</v>
      </c>
      <c r="H83" s="197">
        <f t="shared" si="8"/>
        <v>0.99859662537357274</v>
      </c>
      <c r="I83" s="117"/>
      <c r="K83" s="152"/>
    </row>
    <row r="84" spans="1:11" s="119" customFormat="1" ht="25" customHeight="1">
      <c r="A84" s="117"/>
      <c r="B84" s="137">
        <f>'인원 입력 기능'!G83</f>
        <v>65</v>
      </c>
      <c r="C84" s="179">
        <f t="shared" si="6"/>
        <v>9</v>
      </c>
      <c r="D84" s="138">
        <f t="shared" si="9"/>
        <v>0</v>
      </c>
      <c r="E84" s="139">
        <f>'인원 입력 기능'!J83</f>
        <v>199</v>
      </c>
      <c r="F84" s="190">
        <f t="shared" si="7"/>
        <v>4.6390623033060896E-4</v>
      </c>
      <c r="G84" s="180">
        <f t="shared" si="11"/>
        <v>428563</v>
      </c>
      <c r="H84" s="197">
        <f t="shared" si="8"/>
        <v>0.99906053160390329</v>
      </c>
      <c r="I84" s="117"/>
      <c r="K84" s="152"/>
    </row>
    <row r="85" spans="1:11" s="119" customFormat="1" ht="25" customHeight="1" thickBot="1">
      <c r="A85" s="117"/>
      <c r="B85" s="141">
        <f>'인원 입력 기능'!G84</f>
        <v>63</v>
      </c>
      <c r="C85" s="182">
        <f t="shared" si="6"/>
        <v>9</v>
      </c>
      <c r="D85" s="142">
        <f t="shared" si="9"/>
        <v>0</v>
      </c>
      <c r="E85" s="143">
        <f>'인원 입력 기능'!J84</f>
        <v>403</v>
      </c>
      <c r="F85" s="191">
        <f t="shared" si="7"/>
        <v>9.394683960966603E-4</v>
      </c>
      <c r="G85" s="183">
        <f t="shared" si="11"/>
        <v>428966</v>
      </c>
      <c r="H85" s="198">
        <f t="shared" si="8"/>
        <v>1</v>
      </c>
      <c r="I85" s="117"/>
      <c r="K85" s="152"/>
    </row>
    <row r="86" spans="1:11" s="119" customFormat="1" ht="25" hidden="1" customHeight="1" thickBot="1">
      <c r="A86" s="117"/>
      <c r="B86" s="209">
        <f>'인원 입력 기능'!G85</f>
        <v>0</v>
      </c>
      <c r="C86" s="210">
        <f t="shared" si="6"/>
        <v>9</v>
      </c>
      <c r="D86" s="211">
        <f t="shared" si="9"/>
        <v>0</v>
      </c>
      <c r="E86" s="212">
        <f>'인원 입력 기능'!J85</f>
        <v>0</v>
      </c>
      <c r="F86" s="162">
        <f t="shared" si="7"/>
        <v>0</v>
      </c>
      <c r="G86" s="213">
        <f t="shared" si="11"/>
        <v>428966</v>
      </c>
      <c r="H86" s="163">
        <f t="shared" si="8"/>
        <v>1</v>
      </c>
      <c r="I86" s="117"/>
      <c r="K86" s="152"/>
    </row>
    <row r="87" spans="1:11" ht="21" hidden="1" customHeight="1">
      <c r="A87" s="2"/>
      <c r="B87" s="91">
        <f>'인원 입력 기능'!G86</f>
        <v>0</v>
      </c>
      <c r="C87" s="98">
        <f t="shared" si="6"/>
        <v>9</v>
      </c>
      <c r="D87" s="116">
        <f t="shared" si="9"/>
        <v>0</v>
      </c>
      <c r="E87" s="50">
        <f>'인원 입력 기능'!J86</f>
        <v>0</v>
      </c>
      <c r="F87" s="192">
        <f t="shared" si="7"/>
        <v>0</v>
      </c>
      <c r="G87" s="20">
        <f t="shared" ref="G87:G89" si="12">E87+G86</f>
        <v>428966</v>
      </c>
      <c r="H87" s="199">
        <f t="shared" si="8"/>
        <v>1</v>
      </c>
      <c r="I87" s="2"/>
      <c r="K87" s="3"/>
    </row>
    <row r="88" spans="1:11" ht="21" hidden="1" customHeight="1">
      <c r="A88" s="2"/>
      <c r="B88" s="87">
        <f>'인원 입력 기능'!G87</f>
        <v>0</v>
      </c>
      <c r="C88" s="94">
        <f t="shared" si="6"/>
        <v>9</v>
      </c>
      <c r="D88" s="88">
        <f t="shared" si="9"/>
        <v>0</v>
      </c>
      <c r="E88" s="51">
        <f>'인원 입력 기능'!J87</f>
        <v>0</v>
      </c>
      <c r="F88" s="193">
        <f t="shared" si="7"/>
        <v>0</v>
      </c>
      <c r="G88" s="18">
        <f t="shared" si="12"/>
        <v>428966</v>
      </c>
      <c r="H88" s="200">
        <f t="shared" si="8"/>
        <v>1</v>
      </c>
      <c r="I88" s="2"/>
      <c r="K88" s="3"/>
    </row>
    <row r="89" spans="1:11" ht="21" hidden="1" customHeight="1">
      <c r="A89" s="2"/>
      <c r="B89" s="87">
        <f>'인원 입력 기능'!G88</f>
        <v>0</v>
      </c>
      <c r="C89" s="94">
        <f t="shared" si="6"/>
        <v>9</v>
      </c>
      <c r="D89" s="88">
        <f t="shared" si="9"/>
        <v>0</v>
      </c>
      <c r="E89" s="51">
        <f>'인원 입력 기능'!J88</f>
        <v>0</v>
      </c>
      <c r="F89" s="193">
        <f t="shared" si="7"/>
        <v>0</v>
      </c>
      <c r="G89" s="18">
        <f t="shared" si="12"/>
        <v>428966</v>
      </c>
      <c r="H89" s="200">
        <f t="shared" si="8"/>
        <v>1</v>
      </c>
      <c r="I89" s="2"/>
      <c r="K89" s="3"/>
    </row>
    <row r="90" spans="1:11" ht="21" hidden="1" customHeight="1" thickBot="1">
      <c r="A90" s="2"/>
      <c r="B90" s="89">
        <f>'인원 입력 기능'!G89</f>
        <v>0</v>
      </c>
      <c r="C90" s="95">
        <f t="shared" ref="C90:C96" si="13"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90">
        <f t="shared" si="9"/>
        <v>0</v>
      </c>
      <c r="E90" s="51">
        <f>'인원 입력 기능'!J89</f>
        <v>0</v>
      </c>
      <c r="F90" s="193">
        <f t="shared" si="7"/>
        <v>0</v>
      </c>
      <c r="G90" s="18">
        <f t="shared" ref="G90:G96" si="14">E90+G89</f>
        <v>428966</v>
      </c>
      <c r="H90" s="200">
        <f t="shared" si="8"/>
        <v>1</v>
      </c>
      <c r="I90" s="2"/>
      <c r="K90" s="3"/>
    </row>
    <row r="91" spans="1:11" ht="21" hidden="1" customHeight="1">
      <c r="A91" s="2"/>
      <c r="B91" s="91">
        <f>'인원 입력 기능'!G90</f>
        <v>0</v>
      </c>
      <c r="C91" s="98">
        <f t="shared" si="13"/>
        <v>9</v>
      </c>
      <c r="D91" s="116">
        <f t="shared" si="9"/>
        <v>0</v>
      </c>
      <c r="E91" s="51">
        <f>'인원 입력 기능'!J90</f>
        <v>0</v>
      </c>
      <c r="F91" s="193">
        <f t="shared" si="7"/>
        <v>0</v>
      </c>
      <c r="G91" s="18">
        <f t="shared" si="14"/>
        <v>428966</v>
      </c>
      <c r="H91" s="200">
        <f t="shared" si="8"/>
        <v>1</v>
      </c>
      <c r="I91" s="2"/>
      <c r="K91" s="3"/>
    </row>
    <row r="92" spans="1:11" ht="21" hidden="1" customHeight="1">
      <c r="A92" s="2"/>
      <c r="B92" s="87">
        <f>'인원 입력 기능'!G91</f>
        <v>0</v>
      </c>
      <c r="C92" s="94">
        <f t="shared" si="13"/>
        <v>9</v>
      </c>
      <c r="D92" s="88">
        <f t="shared" si="9"/>
        <v>0</v>
      </c>
      <c r="E92" s="51">
        <f>'인원 입력 기능'!J91</f>
        <v>0</v>
      </c>
      <c r="F92" s="193">
        <f t="shared" si="7"/>
        <v>0</v>
      </c>
      <c r="G92" s="18">
        <f t="shared" si="14"/>
        <v>428966</v>
      </c>
      <c r="H92" s="200">
        <f t="shared" si="8"/>
        <v>1</v>
      </c>
      <c r="I92" s="2"/>
      <c r="K92" s="3"/>
    </row>
    <row r="93" spans="1:11" ht="21" hidden="1" customHeight="1">
      <c r="A93" s="2"/>
      <c r="B93" s="87">
        <f>'인원 입력 기능'!G92</f>
        <v>0</v>
      </c>
      <c r="C93" s="94">
        <f t="shared" si="13"/>
        <v>9</v>
      </c>
      <c r="D93" s="88">
        <f t="shared" si="9"/>
        <v>0</v>
      </c>
      <c r="E93" s="51">
        <f>'인원 입력 기능'!J92</f>
        <v>0</v>
      </c>
      <c r="F93" s="193">
        <f t="shared" si="7"/>
        <v>0</v>
      </c>
      <c r="G93" s="18">
        <f t="shared" si="14"/>
        <v>428966</v>
      </c>
      <c r="H93" s="200">
        <f t="shared" si="8"/>
        <v>1</v>
      </c>
      <c r="I93" s="2"/>
      <c r="K93" s="3"/>
    </row>
    <row r="94" spans="1:11" ht="21" hidden="1" customHeight="1">
      <c r="A94" s="2"/>
      <c r="B94" s="87">
        <f>'인원 입력 기능'!G93</f>
        <v>0</v>
      </c>
      <c r="C94" s="94">
        <f t="shared" si="13"/>
        <v>9</v>
      </c>
      <c r="D94" s="88">
        <f t="shared" si="9"/>
        <v>0</v>
      </c>
      <c r="E94" s="51">
        <f>'인원 입력 기능'!J93</f>
        <v>0</v>
      </c>
      <c r="F94" s="193">
        <f t="shared" si="7"/>
        <v>0</v>
      </c>
      <c r="G94" s="18">
        <f t="shared" si="14"/>
        <v>428966</v>
      </c>
      <c r="H94" s="200">
        <f t="shared" si="8"/>
        <v>1</v>
      </c>
      <c r="I94" s="2"/>
      <c r="K94" s="3"/>
    </row>
    <row r="95" spans="1:11" ht="21" hidden="1" customHeight="1">
      <c r="A95" s="2"/>
      <c r="B95" s="87">
        <f>'인원 입력 기능'!G94</f>
        <v>0</v>
      </c>
      <c r="C95" s="94">
        <f t="shared" si="13"/>
        <v>9</v>
      </c>
      <c r="D95" s="88">
        <f t="shared" si="9"/>
        <v>0</v>
      </c>
      <c r="E95" s="51">
        <f>'인원 입력 기능'!J94</f>
        <v>0</v>
      </c>
      <c r="F95" s="193">
        <f t="shared" si="7"/>
        <v>0</v>
      </c>
      <c r="G95" s="18">
        <f t="shared" si="14"/>
        <v>428966</v>
      </c>
      <c r="H95" s="200">
        <f t="shared" si="8"/>
        <v>1</v>
      </c>
      <c r="I95" s="2"/>
      <c r="K95" s="3"/>
    </row>
    <row r="96" spans="1:11" ht="21" hidden="1" customHeight="1">
      <c r="A96" s="2"/>
      <c r="B96" s="87">
        <f>'인원 입력 기능'!G95</f>
        <v>0</v>
      </c>
      <c r="C96" s="94">
        <f t="shared" si="13"/>
        <v>9</v>
      </c>
      <c r="D96" s="88">
        <f t="shared" si="9"/>
        <v>0</v>
      </c>
      <c r="E96" s="51">
        <f>'인원 입력 기능'!J95</f>
        <v>0</v>
      </c>
      <c r="F96" s="193">
        <f t="shared" si="7"/>
        <v>0</v>
      </c>
      <c r="G96" s="18">
        <f t="shared" si="14"/>
        <v>428966</v>
      </c>
      <c r="H96" s="200">
        <f t="shared" si="8"/>
        <v>1</v>
      </c>
      <c r="I96" s="2"/>
      <c r="K96" s="3"/>
    </row>
    <row r="97" spans="1:11" ht="21" hidden="1" customHeight="1">
      <c r="A97" s="2"/>
      <c r="B97" s="87">
        <f>'인원 입력 기능'!G96</f>
        <v>0</v>
      </c>
      <c r="C97" s="94">
        <f t="shared" ref="C97:C103" si="15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88">
        <f t="shared" si="9"/>
        <v>0</v>
      </c>
      <c r="E97" s="51">
        <f>'인원 입력 기능'!J96</f>
        <v>0</v>
      </c>
      <c r="F97" s="193">
        <f t="shared" si="7"/>
        <v>0</v>
      </c>
      <c r="G97" s="18">
        <f t="shared" ref="G97:G103" si="16">E97+G96</f>
        <v>428966</v>
      </c>
      <c r="H97" s="200">
        <f t="shared" si="8"/>
        <v>1</v>
      </c>
      <c r="I97" s="2"/>
      <c r="K97" s="3"/>
    </row>
    <row r="98" spans="1:11" ht="21" hidden="1" customHeight="1">
      <c r="A98" s="2"/>
      <c r="B98" s="87">
        <f>'인원 입력 기능'!G97</f>
        <v>0</v>
      </c>
      <c r="C98" s="94">
        <f t="shared" si="15"/>
        <v>9</v>
      </c>
      <c r="D98" s="88">
        <f t="shared" si="9"/>
        <v>0</v>
      </c>
      <c r="E98" s="51">
        <f>'인원 입력 기능'!J97</f>
        <v>0</v>
      </c>
      <c r="F98" s="193">
        <f t="shared" si="7"/>
        <v>0</v>
      </c>
      <c r="G98" s="18">
        <f t="shared" si="16"/>
        <v>428966</v>
      </c>
      <c r="H98" s="200">
        <f t="shared" si="8"/>
        <v>1</v>
      </c>
      <c r="I98" s="2"/>
      <c r="K98" s="3"/>
    </row>
    <row r="99" spans="1:11" ht="21" hidden="1" customHeight="1">
      <c r="A99" s="2"/>
      <c r="B99" s="87">
        <f>'인원 입력 기능'!G98</f>
        <v>0</v>
      </c>
      <c r="C99" s="94">
        <f t="shared" si="15"/>
        <v>9</v>
      </c>
      <c r="D99" s="88">
        <f t="shared" si="9"/>
        <v>0</v>
      </c>
      <c r="E99" s="51">
        <f>'인원 입력 기능'!J98</f>
        <v>0</v>
      </c>
      <c r="F99" s="193">
        <f t="shared" si="7"/>
        <v>0</v>
      </c>
      <c r="G99" s="18">
        <f t="shared" si="16"/>
        <v>428966</v>
      </c>
      <c r="H99" s="200">
        <f t="shared" si="8"/>
        <v>1</v>
      </c>
      <c r="I99" s="2"/>
      <c r="K99" s="3"/>
    </row>
    <row r="100" spans="1:11" ht="21" hidden="1" customHeight="1" thickBot="1">
      <c r="A100" s="2"/>
      <c r="B100" s="89">
        <f>'인원 입력 기능'!G99</f>
        <v>0</v>
      </c>
      <c r="C100" s="95">
        <f t="shared" si="15"/>
        <v>9</v>
      </c>
      <c r="D100" s="88">
        <f t="shared" si="9"/>
        <v>0</v>
      </c>
      <c r="E100" s="51">
        <f>'인원 입력 기능'!J99</f>
        <v>0</v>
      </c>
      <c r="F100" s="193">
        <f t="shared" si="7"/>
        <v>0</v>
      </c>
      <c r="G100" s="18">
        <f t="shared" si="16"/>
        <v>428966</v>
      </c>
      <c r="H100" s="200">
        <f t="shared" si="8"/>
        <v>1</v>
      </c>
      <c r="I100" s="2"/>
      <c r="K100" s="3"/>
    </row>
    <row r="101" spans="1:11" ht="21" hidden="1" customHeight="1" thickBot="1">
      <c r="A101" s="2"/>
      <c r="B101" s="96">
        <f>'인원 입력 기능'!G100</f>
        <v>0</v>
      </c>
      <c r="C101" s="97">
        <f t="shared" si="15"/>
        <v>9</v>
      </c>
      <c r="D101" s="88">
        <f t="shared" si="9"/>
        <v>0</v>
      </c>
      <c r="E101" s="52">
        <f>'인원 입력 기능'!J100</f>
        <v>0</v>
      </c>
      <c r="F101" s="194">
        <f t="shared" si="7"/>
        <v>0</v>
      </c>
      <c r="G101" s="21">
        <f t="shared" si="16"/>
        <v>428966</v>
      </c>
      <c r="H101" s="201">
        <f t="shared" si="8"/>
        <v>1</v>
      </c>
      <c r="I101" s="2"/>
      <c r="K101" s="3"/>
    </row>
    <row r="102" spans="1:11" ht="21" hidden="1" customHeight="1">
      <c r="A102" s="2"/>
      <c r="B102" s="91">
        <f>'인원 입력 기능'!G101</f>
        <v>0</v>
      </c>
      <c r="C102" s="98">
        <f t="shared" si="15"/>
        <v>9</v>
      </c>
      <c r="D102" s="88">
        <f t="shared" si="9"/>
        <v>0</v>
      </c>
      <c r="E102" s="19">
        <f>'인원 입력 기능'!J101</f>
        <v>0</v>
      </c>
      <c r="F102" s="192">
        <f t="shared" si="7"/>
        <v>0</v>
      </c>
      <c r="G102" s="20">
        <f t="shared" si="16"/>
        <v>428966</v>
      </c>
      <c r="H102" s="199">
        <f t="shared" si="8"/>
        <v>1</v>
      </c>
      <c r="I102" s="2"/>
      <c r="K102" s="3"/>
    </row>
    <row r="103" spans="1:11" ht="21" hidden="1" customHeight="1">
      <c r="A103" s="2"/>
      <c r="B103" s="87">
        <f>'인원 입력 기능'!G102</f>
        <v>0</v>
      </c>
      <c r="C103" s="94">
        <f t="shared" si="15"/>
        <v>9</v>
      </c>
      <c r="D103" s="88">
        <f t="shared" si="9"/>
        <v>0</v>
      </c>
      <c r="E103" s="17">
        <f>'인원 입력 기능'!J102</f>
        <v>0</v>
      </c>
      <c r="F103" s="193">
        <f t="shared" si="7"/>
        <v>0</v>
      </c>
      <c r="G103" s="18">
        <f t="shared" si="16"/>
        <v>428966</v>
      </c>
      <c r="H103" s="200">
        <f t="shared" si="8"/>
        <v>1</v>
      </c>
      <c r="I103" s="2"/>
      <c r="K103" s="3"/>
    </row>
    <row r="104" spans="1:11" ht="21" hidden="1" customHeight="1">
      <c r="A104" s="2"/>
      <c r="B104" s="99">
        <f>'인원 입력 기능'!G104</f>
        <v>0</v>
      </c>
      <c r="C104" s="100">
        <f t="shared" ref="C104:C105" si="17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88">
        <f t="shared" si="9"/>
        <v>0</v>
      </c>
      <c r="E104" s="5">
        <f>'인원 입력 기능'!J104</f>
        <v>0</v>
      </c>
      <c r="F104" s="195">
        <f t="shared" si="7"/>
        <v>0</v>
      </c>
      <c r="G104" s="4">
        <f t="shared" ref="G104:G105" si="18">E104+G103</f>
        <v>428966</v>
      </c>
      <c r="H104" s="202">
        <f t="shared" si="8"/>
        <v>1</v>
      </c>
      <c r="I104" s="2"/>
    </row>
    <row r="105" spans="1:11" ht="21" hidden="1" customHeight="1" thickBot="1">
      <c r="A105" s="2"/>
      <c r="B105" s="101">
        <f>'인원 입력 기능'!G105</f>
        <v>0</v>
      </c>
      <c r="C105" s="102">
        <f t="shared" si="17"/>
        <v>9</v>
      </c>
      <c r="D105" s="88">
        <f t="shared" si="9"/>
        <v>0</v>
      </c>
      <c r="E105" s="6">
        <f>'인원 입력 기능'!J105</f>
        <v>0</v>
      </c>
      <c r="F105" s="196">
        <f t="shared" si="7"/>
        <v>0</v>
      </c>
      <c r="G105" s="4">
        <f t="shared" si="18"/>
        <v>428966</v>
      </c>
      <c r="H105" s="203">
        <f t="shared" si="8"/>
        <v>1</v>
      </c>
      <c r="I105" s="2"/>
    </row>
    <row r="106" spans="1:11" ht="21" customHeight="1">
      <c r="A106" s="2"/>
      <c r="B106" s="72"/>
      <c r="C106" s="72"/>
      <c r="D106" s="72"/>
      <c r="E106" s="2"/>
      <c r="F106" s="2"/>
      <c r="G106" s="2"/>
      <c r="H106" s="2"/>
      <c r="I106" s="2"/>
    </row>
    <row r="107" spans="1:11" ht="21" customHeight="1"/>
  </sheetData>
  <sheetProtection algorithmName="SHA-512" hashValue="muj/jvOGTmBjGOqAAl9RW13n3IVXqt9mAoLn9iG9VuNG39ck+6Z90o0U+iPuMglqn4JIdT/vTssQBRhgxo0O8g==" saltValue="iEz194sM2luzk6UFjc3UEQ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2022-12-10T15:35:16Z</dcterms:modified>
</cp:coreProperties>
</file>